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0" windowWidth="12120" windowHeight="8950" activeTab="0"/>
  </bookViews>
  <sheets>
    <sheet name="Cover Page" sheetId="1" r:id="rId1"/>
    <sheet name="Att 2-A 3&quot; x 4&quot;" sheetId="2" r:id="rId2"/>
    <sheet name="Att 2-B 4&quot; x 4&quot;" sheetId="3" r:id="rId3"/>
    <sheet name="Att 2-C 6&quot; x 4&quot;" sheetId="4" r:id="rId4"/>
    <sheet name="Att 2-D 8&quot; x 4&quot;" sheetId="5" r:id="rId5"/>
    <sheet name="Att 2-E 9&quot; x 4&quot;" sheetId="6" r:id="rId6"/>
    <sheet name="Att 2-F 10&quot; x 4&quot;" sheetId="7" r:id="rId7"/>
    <sheet name="Att 2-G Specified" sheetId="8" r:id="rId8"/>
    <sheet name="Att 2-H Management Fee" sheetId="9" r:id="rId9"/>
  </sheets>
  <definedNames>
    <definedName name="_Hlk131414576" localSheetId="7">'Att 2-G Specified'!#REF!</definedName>
    <definedName name="_xlfn.GAMMA" hidden="1">#NAME?</definedName>
    <definedName name="OLE_LINK1" localSheetId="7">'Att 2-G Specified'!$A$10</definedName>
    <definedName name="OLE_LINK2" localSheetId="7">'Att 2-G Specified'!#REF!</definedName>
    <definedName name="_xlnm.Print_Area" localSheetId="7">'Att 2-G Specified'!$A$1:$J$27</definedName>
    <definedName name="_xlnm.Print_Area" localSheetId="0">'Cover Page'!$A$1:$F$20</definedName>
    <definedName name="_xlnm.Print_Titles" localSheetId="7">'Att 2-G Specified'!$1:$8</definedName>
  </definedNames>
  <calcPr fullCalcOnLoad="1"/>
</workbook>
</file>

<file path=xl/sharedStrings.xml><?xml version="1.0" encoding="utf-8"?>
<sst xmlns="http://schemas.openxmlformats.org/spreadsheetml/2006/main" count="341" uniqueCount="149">
  <si>
    <t>Base price for</t>
  </si>
  <si>
    <t>Quantity</t>
  </si>
  <si>
    <t>Under</t>
  </si>
  <si>
    <t>&amp; Over</t>
  </si>
  <si>
    <r>
      <t>250</t>
    </r>
    <r>
      <rPr>
        <b/>
        <sz val="12"/>
        <rFont val="Arial"/>
        <family val="2"/>
      </rPr>
      <t xml:space="preserve"> tickets</t>
    </r>
  </si>
  <si>
    <t>New York Lottery</t>
  </si>
  <si>
    <t>Order</t>
  </si>
  <si>
    <t>packs of</t>
  </si>
  <si>
    <t>Additional color on ticket back</t>
  </si>
  <si>
    <t>Scratch-off Game Pricing Schedule</t>
  </si>
  <si>
    <t>Translucent gel or comparable marking system</t>
  </si>
  <si>
    <t>Test games</t>
  </si>
  <si>
    <t>Data shall be entered in any of the yellow cells.</t>
  </si>
  <si>
    <r>
      <t>(Price per 1,000 tickets</t>
    </r>
    <r>
      <rPr>
        <b/>
        <sz val="12"/>
        <rFont val="Arial"/>
        <family val="2"/>
      </rPr>
      <t>)</t>
    </r>
  </si>
  <si>
    <t>Dual color game data imaging of play symbols - proposer may specify colors available</t>
  </si>
  <si>
    <t>Latex on the back of tickets to facilitate additional game play</t>
  </si>
  <si>
    <r>
      <t xml:space="preserve">Provide pricing for </t>
    </r>
    <r>
      <rPr>
        <b/>
        <sz val="10"/>
        <rFont val="Arial"/>
        <family val="2"/>
      </rPr>
      <t>Management Fee</t>
    </r>
    <r>
      <rPr>
        <sz val="10"/>
        <rFont val="Arial"/>
        <family val="2"/>
      </rPr>
      <t xml:space="preserve"> in this RFP (Section 2.3 C)</t>
    </r>
  </si>
  <si>
    <t xml:space="preserve">Bidder Name: </t>
  </si>
  <si>
    <r>
      <t xml:space="preserve">Ticket Size: </t>
    </r>
    <r>
      <rPr>
        <b/>
        <u val="single"/>
        <sz val="12"/>
        <rFont val="Arial"/>
        <family val="2"/>
      </rPr>
      <t>4" High x 4" Wide</t>
    </r>
  </si>
  <si>
    <r>
      <t xml:space="preserve">Ticket Size: </t>
    </r>
    <r>
      <rPr>
        <b/>
        <u val="single"/>
        <sz val="12"/>
        <rFont val="Arial"/>
        <family val="2"/>
      </rPr>
      <t>6" High x 4" Wide</t>
    </r>
  </si>
  <si>
    <r>
      <rPr>
        <b/>
        <sz val="10"/>
        <rFont val="Arial"/>
        <family val="2"/>
      </rPr>
      <t>Management Fee</t>
    </r>
    <r>
      <rPr>
        <sz val="10"/>
        <rFont val="Arial"/>
        <family val="2"/>
      </rPr>
      <t xml:space="preserve"> - Scratch-off Game Management</t>
    </r>
  </si>
  <si>
    <t>(X.0000%)</t>
  </si>
  <si>
    <r>
      <t xml:space="preserve">Ticket Size: </t>
    </r>
    <r>
      <rPr>
        <b/>
        <u val="single"/>
        <sz val="12"/>
        <rFont val="Arial"/>
        <family val="2"/>
      </rPr>
      <t>3" High x 4" Wide</t>
    </r>
  </si>
  <si>
    <r>
      <t xml:space="preserve">Ticket Size: </t>
    </r>
    <r>
      <rPr>
        <b/>
        <u val="single"/>
        <sz val="12"/>
        <rFont val="Arial"/>
        <family val="2"/>
      </rPr>
      <t>8" High x 4" Wide</t>
    </r>
  </si>
  <si>
    <r>
      <t xml:space="preserve">Ticket Size: </t>
    </r>
    <r>
      <rPr>
        <b/>
        <u val="single"/>
        <sz val="12"/>
        <rFont val="Arial"/>
        <family val="2"/>
      </rPr>
      <t>9" High x 4" Wide</t>
    </r>
  </si>
  <si>
    <r>
      <t xml:space="preserve">Ticket Size: </t>
    </r>
    <r>
      <rPr>
        <b/>
        <u val="single"/>
        <sz val="12"/>
        <rFont val="Arial"/>
        <family val="2"/>
      </rPr>
      <t>10" High x 4" Wide</t>
    </r>
  </si>
  <si>
    <t>CONTRACT #C202305</t>
  </si>
  <si>
    <t>Metallic ink</t>
  </si>
  <si>
    <t>Fluorescent ink</t>
  </si>
  <si>
    <t>Holographic paper</t>
  </si>
  <si>
    <t>Foil paper</t>
  </si>
  <si>
    <t>Bidder FEIN:</t>
  </si>
  <si>
    <t>Attachment 2-Pricing Proposal</t>
  </si>
  <si>
    <t>Alternating scene within a pack</t>
  </si>
  <si>
    <t>Pulsing color within a game</t>
  </si>
  <si>
    <t>Set-Up Fee (Flat Rate), if Applicable</t>
  </si>
  <si>
    <t>Estimated Annual Usage*</t>
  </si>
  <si>
    <t>Enter Grand Total from each subsequent page of the Attachment</t>
  </si>
  <si>
    <t xml:space="preserve">Attachment 2-A: </t>
  </si>
  <si>
    <t xml:space="preserve">Attachment 2-B: </t>
  </si>
  <si>
    <t xml:space="preserve">Attachment 2-C: </t>
  </si>
  <si>
    <t xml:space="preserve">Attachment 2-D: </t>
  </si>
  <si>
    <t xml:space="preserve">Attachment 2-E: </t>
  </si>
  <si>
    <t xml:space="preserve">Attachment 2-F: </t>
  </si>
  <si>
    <t xml:space="preserve">Attachment 2-G: </t>
  </si>
  <si>
    <t xml:space="preserve">Attachment 2-H: </t>
  </si>
  <si>
    <t>Extended Cost Base Virgin
(P)</t>
  </si>
  <si>
    <t>Extended Price Base recycled
(G x X)/1000</t>
  </si>
  <si>
    <t>Extended Cost Base recycled
(Y)</t>
  </si>
  <si>
    <t>Estimated Usage (based on 8" x 4" ticket size)</t>
  </si>
  <si>
    <r>
      <t xml:space="preserve">% + (-) of base price for packs of 
</t>
    </r>
    <r>
      <rPr>
        <b/>
        <u val="single"/>
        <sz val="12"/>
        <rFont val="Arial"/>
        <family val="2"/>
      </rPr>
      <t>125</t>
    </r>
    <r>
      <rPr>
        <b/>
        <sz val="12"/>
        <rFont val="Arial"/>
        <family val="2"/>
      </rPr>
      <t xml:space="preserve"> tickets</t>
    </r>
  </si>
  <si>
    <r>
      <t xml:space="preserve">% + (-) of base price for packs of 
</t>
    </r>
    <r>
      <rPr>
        <b/>
        <u val="single"/>
        <sz val="12"/>
        <rFont val="Arial"/>
        <family val="2"/>
      </rPr>
      <t>100</t>
    </r>
    <r>
      <rPr>
        <b/>
        <sz val="12"/>
        <rFont val="Arial"/>
        <family val="2"/>
      </rPr>
      <t xml:space="preserve"> tickets</t>
    </r>
  </si>
  <si>
    <t>*Estimated Annual Usage is for evaluation purposes only. Payment will be based on actual usage.</t>
  </si>
  <si>
    <t xml:space="preserve">Estimated Annual Usage 10 pt virgin = </t>
  </si>
  <si>
    <t xml:space="preserve">Estimated Annual Usage 10 pt recyclable = </t>
  </si>
  <si>
    <t>Extended Cost Base Virgin
(N)</t>
  </si>
  <si>
    <t>Extended Price Base recycled
(G x T)/1000</t>
  </si>
  <si>
    <t>Extended Cost Base recycled
(U)</t>
  </si>
  <si>
    <t>Extended Cost Packs of 125
(U + V)</t>
  </si>
  <si>
    <t>Extended Cost Packs of 100
(U + W)</t>
  </si>
  <si>
    <t>Extended Cost Packs of 100
(N+P)</t>
  </si>
  <si>
    <t>Estimated Annual Usage (based on 8" x 4" ticket size)</t>
  </si>
  <si>
    <t>Total Price per 1,000</t>
  </si>
  <si>
    <t>Game Programming Rate</t>
  </si>
  <si>
    <t>Security Compliance Scratch-off games</t>
  </si>
  <si>
    <t>Estimated # Hours</t>
  </si>
  <si>
    <t xml:space="preserve">Authorized Bidder Representative's Signature:  </t>
  </si>
  <si>
    <t>Extended Price Base Virgin
(E x M)/1000</t>
  </si>
  <si>
    <t>Attachment 2-A</t>
  </si>
  <si>
    <t>Attachment 2-B</t>
  </si>
  <si>
    <t>Attachment 2-C</t>
  </si>
  <si>
    <t>Attachment 2-D</t>
  </si>
  <si>
    <t>Attachment 2-E</t>
  </si>
  <si>
    <t>Attachment 2-F</t>
  </si>
  <si>
    <t>Attachment 2-G</t>
  </si>
  <si>
    <t>Attachment 2-H</t>
  </si>
  <si>
    <t>Extended Price Packs of 125 
(E x I)(M/1000)</t>
  </si>
  <si>
    <t>Extended Price Packs of 100
(E x K)(M/1000)</t>
  </si>
  <si>
    <t>Extended Price Packs of 125
(G x I)(T/1000)</t>
  </si>
  <si>
    <t>Extended Price Packs of 100
(G x K)(T/1000)</t>
  </si>
  <si>
    <t>Extended Price Base Virgin
(E x O)/1000</t>
  </si>
  <si>
    <t>Extended Cost Packs of 125 
(N+O)</t>
  </si>
  <si>
    <t>x Est. Annual Net Revenues Less Prizes *</t>
  </si>
  <si>
    <t>Extended Rate</t>
  </si>
  <si>
    <t>*Estimated Annual Net Revenues Less Prizes is for evaluation purposes only. Percentage rate will be applied to actual net revenues less prizes.</t>
  </si>
  <si>
    <t>Data shall be entered in any of the yellow cells. (Pricing shall be entered as 'Price Per 1,000, per square inch' or 'Price per 1,000', but not both.)</t>
  </si>
  <si>
    <t>*Estimated Specified Option Cost is for evaluation purposes only. Payment will be based on actual usage.</t>
  </si>
  <si>
    <t>Provide pricing for Base Ticket Requirements as required in this RFP (Section 2.2 L)</t>
  </si>
  <si>
    <r>
      <t xml:space="preserve">Provide pricing for </t>
    </r>
    <r>
      <rPr>
        <b/>
        <sz val="10"/>
        <rFont val="Arial"/>
        <family val="2"/>
      </rPr>
      <t>Specified Options</t>
    </r>
    <r>
      <rPr>
        <sz val="10"/>
        <rFont val="Arial"/>
        <family val="2"/>
      </rPr>
      <t xml:space="preserve"> as required in this RFP Section 2.2 M</t>
    </r>
  </si>
  <si>
    <t>Flat Rate</t>
  </si>
  <si>
    <t>Price Per 1,000,
per square inch, if applicable</t>
  </si>
  <si>
    <t>Price per 1,000, if applicable</t>
  </si>
  <si>
    <t>Electronic Coupon Files</t>
  </si>
  <si>
    <t>Estimated Specified Option Cost
(2.2 M.a.i. through x.)*</t>
  </si>
  <si>
    <t>Estimated Specified Option Cost
(2.2 M.a.xi. through xii.)*</t>
  </si>
  <si>
    <t>Square Inches=</t>
  </si>
  <si>
    <r>
      <t xml:space="preserve">% + (-) of base price for packs of 
</t>
    </r>
    <r>
      <rPr>
        <b/>
        <u val="single"/>
        <sz val="12"/>
        <rFont val="Arial"/>
        <family val="2"/>
      </rPr>
      <t>50</t>
    </r>
    <r>
      <rPr>
        <b/>
        <sz val="12"/>
        <rFont val="Arial"/>
        <family val="2"/>
      </rPr>
      <t xml:space="preserve"> tickets</t>
    </r>
  </si>
  <si>
    <r>
      <t>50</t>
    </r>
    <r>
      <rPr>
        <b/>
        <sz val="12"/>
        <rFont val="Arial"/>
        <family val="2"/>
      </rPr>
      <t xml:space="preserve"> tickets</t>
    </r>
  </si>
  <si>
    <r>
      <t xml:space="preserve">% + (-) of base price for packs of 
</t>
    </r>
    <r>
      <rPr>
        <b/>
        <u val="single"/>
        <sz val="12"/>
        <rFont val="Arial"/>
        <family val="2"/>
      </rPr>
      <t>30</t>
    </r>
    <r>
      <rPr>
        <b/>
        <sz val="12"/>
        <rFont val="Arial"/>
        <family val="2"/>
      </rPr>
      <t xml:space="preserve"> tickets</t>
    </r>
  </si>
  <si>
    <r>
      <t xml:space="preserve">% + (-) of base price for packs of 
</t>
    </r>
    <r>
      <rPr>
        <b/>
        <u val="single"/>
        <sz val="12"/>
        <rFont val="Arial"/>
        <family val="2"/>
      </rPr>
      <t>25</t>
    </r>
    <r>
      <rPr>
        <b/>
        <sz val="12"/>
        <rFont val="Arial"/>
        <family val="2"/>
      </rPr>
      <t xml:space="preserve"> tickets</t>
    </r>
  </si>
  <si>
    <r>
      <t xml:space="preserve">% + (-) of base price for packs of 
</t>
    </r>
    <r>
      <rPr>
        <b/>
        <u val="single"/>
        <sz val="12"/>
        <rFont val="Arial"/>
        <family val="2"/>
      </rPr>
      <t>20</t>
    </r>
    <r>
      <rPr>
        <b/>
        <sz val="12"/>
        <rFont val="Arial"/>
        <family val="2"/>
      </rPr>
      <t xml:space="preserve"> tickets</t>
    </r>
  </si>
  <si>
    <t>Extended Price Packs of 50
(E x K)(O/1000)</t>
  </si>
  <si>
    <t>Extended Price Packs of 25
(E x M)(O/1000)</t>
  </si>
  <si>
    <t>Extended Price Packs of 50
(G x K)(x/1000)</t>
  </si>
  <si>
    <t>Extended Price Packs of 25
(G x M)(X/1000)</t>
  </si>
  <si>
    <t>Extended Cost Packs of 50
(Y + AA)</t>
  </si>
  <si>
    <t>Extended Cost Packs of 25
(Y + AB)</t>
  </si>
  <si>
    <t>Extended Cost Packs of 50
(P+R)</t>
  </si>
  <si>
    <t>Extended Cost Packs of 25
(P+S)</t>
  </si>
  <si>
    <t>Extended Price Packs of 30 
(E x K)(O/1000)</t>
  </si>
  <si>
    <t>Extended Price Packs of 25
(E x K)(O/1000)</t>
  </si>
  <si>
    <t>Extended Price Packs of 20
(E x M)(O/1000)</t>
  </si>
  <si>
    <t>Extended Cost Packs of 30 
(P+Q)</t>
  </si>
  <si>
    <t>Extended Cost Packs of 25
(P+R)</t>
  </si>
  <si>
    <t>Extended Cost Packs of 20
(P+S)</t>
  </si>
  <si>
    <t>Extended Price Packs of 30
(G x I)(X/1000)</t>
  </si>
  <si>
    <t>Extended Price Packs of 25
(G x K)(x/1000)</t>
  </si>
  <si>
    <t>Extended Price Packs of 20
(G x M)(X/1000)</t>
  </si>
  <si>
    <t>Extended Cost Packs of 30
(Y+ Z)</t>
  </si>
  <si>
    <t>Extended Cost Packs of 25
(Y + AA)</t>
  </si>
  <si>
    <t>Extended Cost Packs of 20
(Y + AB)</t>
  </si>
  <si>
    <r>
      <t>30</t>
    </r>
    <r>
      <rPr>
        <b/>
        <sz val="12"/>
        <rFont val="Arial"/>
        <family val="2"/>
      </rPr>
      <t xml:space="preserve"> tickets</t>
    </r>
  </si>
  <si>
    <r>
      <t xml:space="preserve">% + (-) of base price for packs of 
</t>
    </r>
    <r>
      <rPr>
        <b/>
        <u val="single"/>
        <sz val="12"/>
        <rFont val="Arial"/>
        <family val="2"/>
      </rPr>
      <t>15</t>
    </r>
    <r>
      <rPr>
        <b/>
        <sz val="12"/>
        <rFont val="Arial"/>
        <family val="2"/>
      </rPr>
      <t xml:space="preserve"> tickets</t>
    </r>
  </si>
  <si>
    <t>Extended Price Packs of 25 
(E x K)(O/1000)</t>
  </si>
  <si>
    <t>Extended Price Packs of 20
(E x K)(O/1000)</t>
  </si>
  <si>
    <t>Extended Price Packs of 15
(E x M)(O/1000)</t>
  </si>
  <si>
    <t>Extended Cost Packs of 25 
(P+Q)</t>
  </si>
  <si>
    <t>Extended Cost Packs of 20
(P+R)</t>
  </si>
  <si>
    <t>Extended Cost Packs of 15
(P+S)</t>
  </si>
  <si>
    <t>Extended Price Packs of 25
(G x I)(X/1000)</t>
  </si>
  <si>
    <t>Extended Price Packs of 20
(G x K)(x/1000)</t>
  </si>
  <si>
    <t>Extended Price Packs of 15
(G x M)(X/1000)</t>
  </si>
  <si>
    <t>Extended Cost Packs of 25
(Y+ Z)</t>
  </si>
  <si>
    <t>Extended Cost Packs of 20
(Y + AA)</t>
  </si>
  <si>
    <t>Extended Cost Packs of 15
(Y + AB)</t>
  </si>
  <si>
    <t>Extended Price Packs of 100
(E x I)(O/1000)</t>
  </si>
  <si>
    <t>Extended Cost Packs of 100 (P+Q)</t>
  </si>
  <si>
    <t>Extended Price Packs of 100
(G x I)(X/1000)</t>
  </si>
  <si>
    <t>Extended Cost Packs of 100
(Y+ Z)</t>
  </si>
  <si>
    <t>Specified Options 2-G:</t>
  </si>
  <si>
    <t>Management Fee 2-H:</t>
  </si>
  <si>
    <r>
      <rPr>
        <b/>
        <sz val="10"/>
        <rFont val="Arial"/>
        <family val="2"/>
      </rPr>
      <t>SPECIFIED OPTIONS</t>
    </r>
    <r>
      <rPr>
        <sz val="10"/>
        <rFont val="Arial"/>
        <family val="2"/>
      </rPr>
      <t xml:space="preserve"> (</t>
    </r>
    <r>
      <rPr>
        <sz val="10"/>
        <color indexed="10"/>
        <rFont val="Arial"/>
        <family val="2"/>
      </rPr>
      <t>Pricing shall be provided for each option. Indicate cost as game programming rate. Price shall be per game cost</t>
    </r>
    <r>
      <rPr>
        <sz val="10"/>
        <rFont val="Arial"/>
        <family val="2"/>
      </rPr>
      <t>):</t>
    </r>
  </si>
  <si>
    <r>
      <rPr>
        <b/>
        <sz val="10"/>
        <rFont val="Arial"/>
        <family val="2"/>
      </rPr>
      <t>SPECIFIED OPTIONS</t>
    </r>
    <r>
      <rPr>
        <sz val="10"/>
        <rFont val="Arial"/>
        <family val="2"/>
      </rPr>
      <t xml:space="preserve"> (</t>
    </r>
    <r>
      <rPr>
        <sz val="10"/>
        <color indexed="10"/>
        <rFont val="Arial"/>
        <family val="2"/>
      </rPr>
      <t>Pricing shall be provided for each option. Indicate cost as flat rate. Price shall be per game cost</t>
    </r>
    <r>
      <rPr>
        <sz val="10"/>
        <rFont val="Arial"/>
        <family val="2"/>
      </rPr>
      <t>):</t>
    </r>
  </si>
  <si>
    <r>
      <rPr>
        <b/>
        <sz val="10"/>
        <rFont val="Arial"/>
        <family val="2"/>
      </rPr>
      <t>SPECIFIED OPTIONS</t>
    </r>
    <r>
      <rPr>
        <sz val="10"/>
        <rFont val="Arial"/>
        <family val="2"/>
      </rPr>
      <t xml:space="preserve"> (</t>
    </r>
    <r>
      <rPr>
        <sz val="10"/>
        <color indexed="10"/>
        <rFont val="Arial"/>
        <family val="2"/>
      </rPr>
      <t>Pricing shall be provided for each option. Indicate cost in price per 1,000 tickets or flat rate. Price shall be per game cost</t>
    </r>
    <r>
      <rPr>
        <sz val="10"/>
        <rFont val="Arial"/>
        <family val="2"/>
      </rPr>
      <t>):</t>
    </r>
  </si>
  <si>
    <t>Total Estimated Specified Options Cost*</t>
  </si>
  <si>
    <t>Base Tickets 2-A through A-F:</t>
  </si>
  <si>
    <t>10-pt virgin recyclable ticket stock, coated two (2) sides</t>
  </si>
  <si>
    <t>10-pt recycled, recyclable ticket stock, coated two (2) sides</t>
  </si>
  <si>
    <t>Estimated Specified Option Cost
(2.2M b.)*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</si>
</sst>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%"/>
    <numFmt numFmtId="170" formatCode="0.000%"/>
    <numFmt numFmtId="171" formatCode="0.0000%"/>
    <numFmt numFmtId="172" formatCode="&quot;$&quot;#,##0.000_);[Red]\(&quot;$&quot;#,##0.000\)"/>
    <numFmt numFmtId="173" formatCode="&quot;$&quot;#,##0.0000_);[Red]\(&quot;$&quot;#,##0.0000\)"/>
    <numFmt numFmtId="174" formatCode="&quot;$&quot;#,##0.00000_);[Red]\(&quot;$&quot;#,##0.00000\)"/>
    <numFmt numFmtId="175" formatCode="&quot;$&quot;#,##0.000000_);[Red]\(&quot;$&quot;#,##0.000000\)"/>
  </numFmts>
  <fonts count="47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DashDot"/>
      <top style="medium"/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thin"/>
      <right style="mediumDashDot"/>
      <top style="thin"/>
      <bottom style="thin"/>
    </border>
    <border>
      <left style="thin"/>
      <right style="mediumDashDot"/>
      <top style="thin"/>
      <bottom style="medium"/>
    </border>
    <border>
      <left style="mediumDashDot"/>
      <right>
        <color indexed="63"/>
      </right>
      <top style="medium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 style="mediumDashDot"/>
      <right style="thin"/>
      <top style="thin"/>
      <bottom style="thin"/>
    </border>
    <border>
      <left style="mediumDashDot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8" fontId="0" fillId="5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3" fontId="0" fillId="0" borderId="0" xfId="0" applyNumberFormat="1" applyAlignment="1" applyProtection="1">
      <alignment horizontal="right" vertical="center"/>
      <protection/>
    </xf>
    <xf numFmtId="3" fontId="0" fillId="0" borderId="0" xfId="0" applyNumberFormat="1" applyAlignment="1" applyProtection="1">
      <alignment horizontal="left" vertical="center"/>
      <protection/>
    </xf>
    <xf numFmtId="0" fontId="0" fillId="0" borderId="0" xfId="0" applyAlignment="1" applyProtection="1">
      <alignment horizontal="right" vertical="center"/>
      <protection/>
    </xf>
    <xf numFmtId="8" fontId="0" fillId="0" borderId="0" xfId="0" applyNumberFormat="1" applyFill="1" applyBorder="1" applyAlignment="1" applyProtection="1">
      <alignment horizontal="center" vertical="center"/>
      <protection/>
    </xf>
    <xf numFmtId="169" fontId="0" fillId="5" borderId="10" xfId="0" applyNumberFormat="1" applyFill="1" applyBorder="1" applyAlignment="1" applyProtection="1">
      <alignment horizontal="center" vertical="center"/>
      <protection locked="0"/>
    </xf>
    <xf numFmtId="169" fontId="0" fillId="0" borderId="0" xfId="0" applyNumberForma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168" fontId="0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8" fontId="0" fillId="0" borderId="0" xfId="0" applyNumberFormat="1" applyAlignment="1" applyProtection="1">
      <alignment/>
      <protection/>
    </xf>
    <xf numFmtId="168" fontId="0" fillId="5" borderId="11" xfId="0" applyNumberFormat="1" applyFont="1" applyFill="1" applyBorder="1" applyAlignment="1" applyProtection="1">
      <alignment horizontal="center" vertical="center"/>
      <protection locked="0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8" fontId="0" fillId="5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3" fontId="6" fillId="0" borderId="14" xfId="0" applyNumberFormat="1" applyFont="1" applyBorder="1" applyAlignment="1" applyProtection="1">
      <alignment horizontal="center" vertical="center"/>
      <protection/>
    </xf>
    <xf numFmtId="3" fontId="6" fillId="0" borderId="16" xfId="0" applyNumberFormat="1" applyFont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8" fontId="0" fillId="0" borderId="11" xfId="0" applyNumberFormat="1" applyFill="1" applyBorder="1" applyAlignment="1" applyProtection="1">
      <alignment horizontal="center" vertical="center"/>
      <protection/>
    </xf>
    <xf numFmtId="3" fontId="6" fillId="0" borderId="14" xfId="0" applyNumberFormat="1" applyFont="1" applyFill="1" applyBorder="1" applyAlignment="1" applyProtection="1">
      <alignment horizontal="center" vertical="center"/>
      <protection/>
    </xf>
    <xf numFmtId="8" fontId="0" fillId="0" borderId="17" xfId="0" applyNumberFormat="1" applyFill="1" applyBorder="1" applyAlignment="1" applyProtection="1">
      <alignment horizontal="center" vertical="center"/>
      <protection/>
    </xf>
    <xf numFmtId="3" fontId="6" fillId="0" borderId="16" xfId="0" applyNumberFormat="1" applyFont="1" applyFill="1" applyBorder="1" applyAlignment="1" applyProtection="1">
      <alignment horizontal="center" vertical="center"/>
      <protection/>
    </xf>
    <xf numFmtId="8" fontId="0" fillId="0" borderId="18" xfId="0" applyNumberFormat="1" applyFill="1" applyBorder="1" applyAlignment="1" applyProtection="1">
      <alignment horizontal="center" vertical="center"/>
      <protection/>
    </xf>
    <xf numFmtId="8" fontId="0" fillId="0" borderId="19" xfId="0" applyNumberFormat="1" applyFill="1" applyBorder="1" applyAlignment="1" applyProtection="1">
      <alignment horizontal="center" vertical="center"/>
      <protection/>
    </xf>
    <xf numFmtId="8" fontId="0" fillId="0" borderId="20" xfId="0" applyNumberFormat="1" applyFill="1" applyBorder="1" applyAlignment="1" applyProtection="1">
      <alignment horizontal="center" vertical="center"/>
      <protection/>
    </xf>
    <xf numFmtId="8" fontId="0" fillId="0" borderId="21" xfId="0" applyNumberFormat="1" applyFill="1" applyBorder="1" applyAlignment="1" applyProtection="1">
      <alignment horizontal="center" vertical="center"/>
      <protection/>
    </xf>
    <xf numFmtId="168" fontId="0" fillId="0" borderId="11" xfId="0" applyNumberFormat="1" applyFont="1" applyFill="1" applyBorder="1" applyAlignment="1" applyProtection="1">
      <alignment horizontal="center" vertical="center"/>
      <protection/>
    </xf>
    <xf numFmtId="168" fontId="0" fillId="0" borderId="0" xfId="0" applyNumberFormat="1" applyFont="1" applyFill="1" applyAlignment="1" applyProtection="1">
      <alignment/>
      <protection/>
    </xf>
    <xf numFmtId="0" fontId="0" fillId="5" borderId="0" xfId="0" applyFont="1" applyFill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 vertical="center"/>
      <protection/>
    </xf>
    <xf numFmtId="168" fontId="0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40" fontId="0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8" fontId="0" fillId="0" borderId="23" xfId="0" applyNumberFormat="1" applyFill="1" applyBorder="1" applyAlignment="1" applyProtection="1">
      <alignment horizontal="center" vertical="center"/>
      <protection/>
    </xf>
    <xf numFmtId="8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vertical="center" wrapText="1"/>
      <protection/>
    </xf>
    <xf numFmtId="8" fontId="0" fillId="0" borderId="26" xfId="0" applyNumberForma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/>
      <protection/>
    </xf>
    <xf numFmtId="8" fontId="0" fillId="0" borderId="29" xfId="0" applyNumberFormat="1" applyFill="1" applyBorder="1" applyAlignment="1" applyProtection="1">
      <alignment horizontal="center" vertical="center"/>
      <protection/>
    </xf>
    <xf numFmtId="8" fontId="0" fillId="0" borderId="30" xfId="0" applyNumberFormat="1" applyFill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/>
      <protection/>
    </xf>
    <xf numFmtId="8" fontId="0" fillId="0" borderId="33" xfId="0" applyNumberFormat="1" applyFill="1" applyBorder="1" applyAlignment="1" applyProtection="1">
      <alignment horizontal="center" vertical="center"/>
      <protection/>
    </xf>
    <xf numFmtId="8" fontId="0" fillId="0" borderId="34" xfId="0" applyNumberFormat="1" applyFill="1" applyBorder="1" applyAlignment="1" applyProtection="1">
      <alignment horizontal="center" vertical="center"/>
      <protection/>
    </xf>
    <xf numFmtId="8" fontId="0" fillId="0" borderId="35" xfId="0" applyNumberFormat="1" applyFill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168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left" vertical="center"/>
      <protection/>
    </xf>
    <xf numFmtId="3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3" fontId="6" fillId="0" borderId="11" xfId="0" applyNumberFormat="1" applyFont="1" applyBorder="1" applyAlignment="1" applyProtection="1">
      <alignment horizontal="center" vertical="center"/>
      <protection/>
    </xf>
    <xf numFmtId="168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right"/>
      <protection/>
    </xf>
    <xf numFmtId="2" fontId="0" fillId="5" borderId="11" xfId="0" applyNumberFormat="1" applyFont="1" applyFill="1" applyBorder="1" applyAlignment="1" applyProtection="1">
      <alignment horizontal="center" vertical="center"/>
      <protection locked="0"/>
    </xf>
    <xf numFmtId="40" fontId="0" fillId="5" borderId="11" xfId="0" applyNumberFormat="1" applyFont="1" applyFill="1" applyBorder="1" applyAlignment="1" applyProtection="1">
      <alignment horizontal="center" vertical="center"/>
      <protection locked="0"/>
    </xf>
    <xf numFmtId="175" fontId="0" fillId="0" borderId="0" xfId="0" applyNumberForma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5" borderId="10" xfId="0" applyFont="1" applyFill="1" applyBorder="1" applyAlignment="1" applyProtection="1">
      <alignment horizontal="left"/>
      <protection locked="0"/>
    </xf>
    <xf numFmtId="0" fontId="3" fillId="5" borderId="36" xfId="0" applyFont="1" applyFill="1" applyBorder="1" applyAlignment="1" applyProtection="1">
      <alignment horizontal="left"/>
      <protection locked="0"/>
    </xf>
    <xf numFmtId="8" fontId="3" fillId="0" borderId="37" xfId="0" applyNumberFormat="1" applyFont="1" applyBorder="1" applyAlignment="1" applyProtection="1">
      <alignment horizontal="center"/>
      <protection/>
    </xf>
    <xf numFmtId="8" fontId="3" fillId="0" borderId="38" xfId="0" applyNumberFormat="1" applyFont="1" applyBorder="1" applyAlignment="1" applyProtection="1">
      <alignment horizontal="center"/>
      <protection/>
    </xf>
    <xf numFmtId="8" fontId="3" fillId="0" borderId="38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/>
      <protection/>
    </xf>
    <xf numFmtId="8" fontId="3" fillId="0" borderId="39" xfId="0" applyNumberFormat="1" applyFont="1" applyBorder="1" applyAlignment="1" applyProtection="1">
      <alignment horizontal="center" vertical="center"/>
      <protection/>
    </xf>
    <xf numFmtId="169" fontId="0" fillId="5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8" fontId="0" fillId="0" borderId="0" xfId="0" applyNumberFormat="1" applyAlignment="1" applyProtection="1">
      <alignment horizontal="center" vertical="center"/>
      <protection/>
    </xf>
    <xf numFmtId="8" fontId="0" fillId="0" borderId="36" xfId="0" applyNumberFormat="1" applyFont="1" applyFill="1" applyBorder="1" applyAlignment="1" applyProtection="1">
      <alignment horizontal="center" vertical="center"/>
      <protection/>
    </xf>
    <xf numFmtId="0" fontId="0" fillId="5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1" fontId="0" fillId="5" borderId="10" xfId="0" applyNumberFormat="1" applyFont="1" applyFill="1" applyBorder="1" applyAlignment="1" applyProtection="1">
      <alignment horizontal="center" vertical="center"/>
      <protection locked="0"/>
    </xf>
    <xf numFmtId="40" fontId="0" fillId="33" borderId="11" xfId="0" applyNumberFormat="1" applyFont="1" applyFill="1" applyBorder="1" applyAlignment="1" applyProtection="1">
      <alignment horizontal="center" vertical="center"/>
      <protection/>
    </xf>
    <xf numFmtId="168" fontId="0" fillId="33" borderId="11" xfId="0" applyNumberFormat="1" applyFont="1" applyFill="1" applyBorder="1" applyAlignment="1" applyProtection="1">
      <alignment horizontal="center" vertical="center"/>
      <protection/>
    </xf>
    <xf numFmtId="6" fontId="0" fillId="33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3" fillId="5" borderId="10" xfId="0" applyFont="1" applyFill="1" applyBorder="1" applyAlignment="1" applyProtection="1">
      <alignment horizontal="left" vertical="center"/>
      <protection locked="0"/>
    </xf>
    <xf numFmtId="0" fontId="0" fillId="5" borderId="0" xfId="0" applyFont="1" applyFill="1" applyAlignment="1" applyProtection="1">
      <alignment horizontal="left"/>
      <protection locked="0"/>
    </xf>
    <xf numFmtId="0" fontId="0" fillId="5" borderId="0" xfId="0" applyFill="1" applyAlignment="1" applyProtection="1">
      <alignment horizontal="left"/>
      <protection locked="0"/>
    </xf>
    <xf numFmtId="0" fontId="0" fillId="0" borderId="36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 wrapText="1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36" xfId="0" applyFont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 horizontal="left"/>
      <protection/>
    </xf>
    <xf numFmtId="0" fontId="0" fillId="33" borderId="36" xfId="0" applyFont="1" applyFill="1" applyBorder="1" applyAlignment="1" applyProtection="1">
      <alignment vertical="center"/>
      <protection/>
    </xf>
    <xf numFmtId="0" fontId="0" fillId="33" borderId="23" xfId="0" applyFont="1" applyFill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center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G7" sqref="G7"/>
    </sheetView>
  </sheetViews>
  <sheetFormatPr defaultColWidth="8.8515625" defaultRowHeight="12.75"/>
  <cols>
    <col min="1" max="1" width="18.421875" style="1" customWidth="1"/>
    <col min="2" max="2" width="20.57421875" style="1" customWidth="1"/>
    <col min="3" max="4" width="8.8515625" style="1" customWidth="1"/>
    <col min="5" max="5" width="20.421875" style="1" customWidth="1"/>
    <col min="6" max="6" width="20.57421875" style="1" customWidth="1"/>
    <col min="7" max="16384" width="8.8515625" style="1" customWidth="1"/>
  </cols>
  <sheetData>
    <row r="1" spans="1:6" ht="15">
      <c r="A1" s="7" t="s">
        <v>26</v>
      </c>
      <c r="B1" s="8"/>
      <c r="C1" s="8"/>
      <c r="D1" s="8"/>
      <c r="E1" s="8"/>
      <c r="F1" s="99" t="s">
        <v>32</v>
      </c>
    </row>
    <row r="2" ht="12">
      <c r="H2" s="6"/>
    </row>
    <row r="3" spans="1:8" ht="19.5">
      <c r="A3" s="114" t="s">
        <v>5</v>
      </c>
      <c r="B3" s="114"/>
      <c r="C3" s="114"/>
      <c r="D3" s="114"/>
      <c r="E3" s="114"/>
      <c r="F3" s="114"/>
      <c r="G3" s="114"/>
      <c r="H3" s="114"/>
    </row>
    <row r="4" spans="1:8" ht="19.5">
      <c r="A4" s="114" t="s">
        <v>9</v>
      </c>
      <c r="B4" s="114"/>
      <c r="C4" s="114"/>
      <c r="D4" s="114"/>
      <c r="E4" s="114"/>
      <c r="F4" s="114"/>
      <c r="G4" s="114"/>
      <c r="H4" s="114"/>
    </row>
    <row r="5" spans="1:8" ht="19.5">
      <c r="A5" s="18"/>
      <c r="B5" s="18"/>
      <c r="C5" s="18"/>
      <c r="D5" s="18"/>
      <c r="E5" s="18"/>
      <c r="F5" s="18"/>
      <c r="G5" s="18"/>
      <c r="H5" s="18"/>
    </row>
    <row r="6" spans="1:8" ht="15">
      <c r="A6" s="8" t="s">
        <v>17</v>
      </c>
      <c r="B6" s="94"/>
      <c r="C6" s="8"/>
      <c r="D6" s="8"/>
      <c r="E6" s="8"/>
      <c r="F6" s="8"/>
      <c r="G6" s="8"/>
      <c r="H6" s="6"/>
    </row>
    <row r="7" spans="1:8" ht="15">
      <c r="A7" s="8" t="s">
        <v>31</v>
      </c>
      <c r="B7" s="95"/>
      <c r="C7" s="8"/>
      <c r="D7" s="8"/>
      <c r="E7" s="8"/>
      <c r="F7" s="8"/>
      <c r="G7" s="8"/>
      <c r="H7" s="6"/>
    </row>
    <row r="8" spans="1:7" ht="15">
      <c r="A8" s="8"/>
      <c r="B8" s="8"/>
      <c r="C8" s="8"/>
      <c r="D8" s="8"/>
      <c r="E8" s="8"/>
      <c r="F8" s="8"/>
      <c r="G8" s="8"/>
    </row>
    <row r="9" spans="1:7" ht="15">
      <c r="A9" s="8"/>
      <c r="B9" s="8"/>
      <c r="C9" s="8"/>
      <c r="D9" s="8"/>
      <c r="E9" s="8"/>
      <c r="F9" s="8"/>
      <c r="G9" s="8"/>
    </row>
    <row r="10" spans="1:7" ht="15">
      <c r="A10" s="8" t="s">
        <v>37</v>
      </c>
      <c r="B10" s="8"/>
      <c r="C10" s="8"/>
      <c r="D10" s="8"/>
      <c r="E10" s="8"/>
      <c r="F10" s="8"/>
      <c r="G10" s="8"/>
    </row>
    <row r="11" spans="1:7" ht="24" customHeight="1" thickBot="1">
      <c r="A11" s="7" t="s">
        <v>38</v>
      </c>
      <c r="B11" s="96">
        <f>'Att 2-A 3" x 4"'!S26+'Att 2-A 3" x 4"'!Z26</f>
        <v>0</v>
      </c>
      <c r="C11" s="8"/>
      <c r="D11" s="8"/>
      <c r="E11" s="8"/>
      <c r="F11" s="8"/>
      <c r="G11" s="8"/>
    </row>
    <row r="12" spans="1:7" ht="24" customHeight="1" thickBot="1">
      <c r="A12" s="7" t="s">
        <v>39</v>
      </c>
      <c r="B12" s="97">
        <f>'Att 2-B 4" x 4"'!S26+'Att 2-B 4" x 4"'!Z26</f>
        <v>0</v>
      </c>
      <c r="C12" s="8"/>
      <c r="D12" s="8"/>
      <c r="E12" s="8"/>
      <c r="F12" s="8"/>
      <c r="G12" s="8"/>
    </row>
    <row r="13" spans="1:7" ht="24" customHeight="1" thickBot="1">
      <c r="A13" s="7" t="s">
        <v>40</v>
      </c>
      <c r="B13" s="97">
        <f>'Att 2-C 6" x 4"'!W26+'Att 2-C 6" x 4"'!AF26</f>
        <v>0</v>
      </c>
      <c r="C13" s="8"/>
      <c r="D13" s="8"/>
      <c r="E13" s="8"/>
      <c r="F13" s="8"/>
      <c r="G13" s="8"/>
    </row>
    <row r="14" spans="1:7" ht="24" customHeight="1" thickBot="1">
      <c r="A14" s="7" t="s">
        <v>41</v>
      </c>
      <c r="B14" s="97">
        <f>'Att 2-D 8" x 4"'!W26+'Att 2-D 8" x 4"'!AF26</f>
        <v>0</v>
      </c>
      <c r="C14" s="8"/>
      <c r="D14" s="8"/>
      <c r="E14" s="8"/>
      <c r="F14" s="8"/>
      <c r="G14" s="8"/>
    </row>
    <row r="15" spans="1:7" ht="24" customHeight="1" thickBot="1">
      <c r="A15" s="7" t="s">
        <v>42</v>
      </c>
      <c r="B15" s="97">
        <f>'Att 2-E 9" x 4"'!W26+'Att 2-E 9" x 4"'!AF26</f>
        <v>0</v>
      </c>
      <c r="C15" s="8"/>
      <c r="D15" s="8"/>
      <c r="E15" s="8"/>
      <c r="F15" s="8"/>
      <c r="G15" s="8"/>
    </row>
    <row r="16" spans="1:7" ht="24" customHeight="1" thickBot="1">
      <c r="A16" s="7" t="s">
        <v>43</v>
      </c>
      <c r="B16" s="98">
        <f>'Att 2-F 10" x 4"'!W26+'Att 2-F 10" x 4"'!AF26</f>
        <v>0</v>
      </c>
      <c r="C16" s="8"/>
      <c r="E16" s="99" t="s">
        <v>145</v>
      </c>
      <c r="F16" s="100">
        <f>SUM(B11:B16)</f>
        <v>0</v>
      </c>
      <c r="G16" s="8"/>
    </row>
    <row r="17" spans="1:7" ht="24" customHeight="1" thickBot="1">
      <c r="A17" s="7" t="s">
        <v>44</v>
      </c>
      <c r="B17" s="97">
        <f>'Att 2-G Specified'!J26</f>
        <v>25</v>
      </c>
      <c r="C17" s="8"/>
      <c r="D17" s="8"/>
      <c r="E17" s="99" t="s">
        <v>139</v>
      </c>
      <c r="F17" s="100">
        <f>B17</f>
        <v>25</v>
      </c>
      <c r="G17" s="8"/>
    </row>
    <row r="18" spans="1:7" ht="24" customHeight="1" thickBot="1">
      <c r="A18" s="7" t="s">
        <v>45</v>
      </c>
      <c r="B18" s="97">
        <f>'Att 2-H Management Fee'!E8</f>
        <v>0</v>
      </c>
      <c r="C18" s="8"/>
      <c r="D18" s="8"/>
      <c r="E18" s="99" t="s">
        <v>140</v>
      </c>
      <c r="F18" s="100">
        <f>B18</f>
        <v>0</v>
      </c>
      <c r="G18" s="8"/>
    </row>
    <row r="19" spans="1:7" ht="24" customHeight="1">
      <c r="A19" s="7"/>
      <c r="B19" s="9"/>
      <c r="C19" s="8"/>
      <c r="D19" s="8"/>
      <c r="E19" s="8"/>
      <c r="F19" s="8"/>
      <c r="G19" s="8"/>
    </row>
    <row r="20" spans="1:7" ht="26.25" customHeight="1">
      <c r="A20" s="86" t="s">
        <v>66</v>
      </c>
      <c r="B20" s="66"/>
      <c r="C20" s="93"/>
      <c r="D20" s="115"/>
      <c r="E20" s="115"/>
      <c r="F20" s="115"/>
      <c r="G20" s="8"/>
    </row>
    <row r="21" spans="1:7" ht="15">
      <c r="A21" s="8"/>
      <c r="B21" s="8"/>
      <c r="C21" s="8"/>
      <c r="D21" s="8"/>
      <c r="E21" s="8"/>
      <c r="F21" s="8"/>
      <c r="G21" s="8"/>
    </row>
    <row r="22" spans="1:7" ht="15">
      <c r="A22" s="8"/>
      <c r="B22" s="8"/>
      <c r="C22" s="8"/>
      <c r="D22" s="8"/>
      <c r="E22" s="8"/>
      <c r="F22" s="8"/>
      <c r="G22" s="8"/>
    </row>
  </sheetData>
  <sheetProtection password="CBAB" sheet="1"/>
  <mergeCells count="3">
    <mergeCell ref="A3:H3"/>
    <mergeCell ref="A4:H4"/>
    <mergeCell ref="D20:F20"/>
  </mergeCells>
  <printOptions/>
  <pageMargins left="0.5" right="0.5" top="0.5" bottom="0.5" header="0.25" footer="0.25"/>
  <pageSetup fitToHeight="1" fitToWidth="1"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zoomScalePageLayoutView="0" workbookViewId="0" topLeftCell="A1">
      <selection activeCell="K17" sqref="K17:K24"/>
    </sheetView>
  </sheetViews>
  <sheetFormatPr defaultColWidth="8.8515625" defaultRowHeight="12.75"/>
  <cols>
    <col min="1" max="1" width="2.57421875" style="1" customWidth="1"/>
    <col min="2" max="2" width="12.8515625" style="1" customWidth="1"/>
    <col min="3" max="3" width="11.57421875" style="1" customWidth="1"/>
    <col min="4" max="4" width="2.57421875" style="1" customWidth="1"/>
    <col min="5" max="5" width="28.57421875" style="1" customWidth="1"/>
    <col min="6" max="6" width="2.57421875" style="3" customWidth="1"/>
    <col min="7" max="7" width="32.57421875" style="1" customWidth="1"/>
    <col min="8" max="8" width="2.57421875" style="2" customWidth="1"/>
    <col min="9" max="9" width="22.57421875" style="1" bestFit="1" customWidth="1"/>
    <col min="10" max="10" width="2.57421875" style="1" customWidth="1"/>
    <col min="11" max="11" width="22.57421875" style="1" bestFit="1" customWidth="1"/>
    <col min="12" max="12" width="2.57421875" style="1" customWidth="1"/>
    <col min="13" max="13" width="20.421875" style="1" customWidth="1"/>
    <col min="14" max="14" width="14.00390625" style="1" bestFit="1" customWidth="1"/>
    <col min="15" max="15" width="16.421875" style="1" customWidth="1"/>
    <col min="16" max="16" width="17.8515625" style="1" customWidth="1"/>
    <col min="17" max="18" width="14.00390625" style="1" bestFit="1" customWidth="1"/>
    <col min="19" max="19" width="14.57421875" style="1" customWidth="1"/>
    <col min="20" max="20" width="19.421875" style="1" customWidth="1"/>
    <col min="21" max="21" width="15.421875" style="1" customWidth="1"/>
    <col min="22" max="22" width="16.8515625" style="1" customWidth="1"/>
    <col min="23" max="23" width="18.57421875" style="1" customWidth="1"/>
    <col min="24" max="24" width="15.421875" style="1" customWidth="1"/>
    <col min="25" max="26" width="14.421875" style="1" customWidth="1"/>
    <col min="27" max="16384" width="8.8515625" style="1" customWidth="1"/>
  </cols>
  <sheetData>
    <row r="1" spans="1:11" ht="12.75">
      <c r="A1" s="30" t="s">
        <v>26</v>
      </c>
      <c r="K1" s="17" t="s">
        <v>68</v>
      </c>
    </row>
    <row r="2" spans="3:11" ht="12">
      <c r="C2" s="3"/>
      <c r="D2" s="3"/>
      <c r="E2" s="3"/>
      <c r="K2" s="6"/>
    </row>
    <row r="3" spans="1:11" ht="19.5">
      <c r="A3" s="114" t="s">
        <v>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19.5">
      <c r="A4" s="114" t="s">
        <v>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ht="19.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2">
      <c r="A6" s="1" t="s">
        <v>17</v>
      </c>
      <c r="C6" s="116"/>
      <c r="D6" s="117"/>
      <c r="E6" s="117"/>
      <c r="K6" s="6"/>
    </row>
    <row r="8" spans="1:11" ht="15">
      <c r="A8" s="7" t="s">
        <v>22</v>
      </c>
      <c r="B8" s="8"/>
      <c r="C8" s="8"/>
      <c r="D8" s="8"/>
      <c r="E8" s="8"/>
      <c r="F8" s="10"/>
      <c r="G8" s="8"/>
      <c r="H8" s="9"/>
      <c r="I8" s="8"/>
      <c r="J8" s="8"/>
      <c r="K8" s="8"/>
    </row>
    <row r="9" spans="1:11" ht="15">
      <c r="A9" s="8"/>
      <c r="B9" s="8"/>
      <c r="C9" s="8"/>
      <c r="D9" s="8"/>
      <c r="E9" s="8"/>
      <c r="F9" s="10"/>
      <c r="G9" s="8"/>
      <c r="H9" s="9"/>
      <c r="I9" s="8"/>
      <c r="J9" s="8"/>
      <c r="K9" s="8"/>
    </row>
    <row r="10" spans="1:11" ht="15">
      <c r="A10" s="8"/>
      <c r="B10" s="8"/>
      <c r="C10" s="8"/>
      <c r="D10" s="8"/>
      <c r="E10" s="8"/>
      <c r="F10" s="10"/>
      <c r="G10" s="8"/>
      <c r="H10" s="9"/>
      <c r="I10" s="8"/>
      <c r="J10" s="8"/>
      <c r="K10" s="8"/>
    </row>
    <row r="11" spans="1:8" ht="15">
      <c r="A11" s="8"/>
      <c r="B11" s="8"/>
      <c r="C11" s="8"/>
      <c r="D11" s="8"/>
      <c r="E11" s="11" t="s">
        <v>0</v>
      </c>
      <c r="F11" s="12"/>
      <c r="G11" s="11" t="s">
        <v>0</v>
      </c>
      <c r="H11" s="12"/>
    </row>
    <row r="12" spans="1:8" ht="15">
      <c r="A12" s="8"/>
      <c r="B12" s="8"/>
      <c r="C12" s="8"/>
      <c r="D12" s="8"/>
      <c r="E12" s="11" t="s">
        <v>7</v>
      </c>
      <c r="F12" s="12"/>
      <c r="G12" s="11" t="s">
        <v>7</v>
      </c>
      <c r="H12" s="12"/>
    </row>
    <row r="13" spans="1:13" ht="15.75" thickBot="1">
      <c r="A13" s="8"/>
      <c r="B13" s="8"/>
      <c r="C13" s="8"/>
      <c r="D13" s="8"/>
      <c r="E13" s="13" t="s">
        <v>4</v>
      </c>
      <c r="F13" s="15"/>
      <c r="G13" s="13" t="s">
        <v>4</v>
      </c>
      <c r="H13" s="15"/>
      <c r="M13" s="34" t="s">
        <v>36</v>
      </c>
    </row>
    <row r="14" spans="1:26" ht="46.5">
      <c r="A14" s="8"/>
      <c r="B14" s="11" t="s">
        <v>6</v>
      </c>
      <c r="C14" s="8"/>
      <c r="D14" s="8"/>
      <c r="E14" s="40" t="s">
        <v>146</v>
      </c>
      <c r="F14" s="16"/>
      <c r="G14" s="40" t="s">
        <v>147</v>
      </c>
      <c r="H14" s="16"/>
      <c r="I14" s="39" t="s">
        <v>50</v>
      </c>
      <c r="J14" s="8"/>
      <c r="K14" s="39" t="s">
        <v>51</v>
      </c>
      <c r="M14" s="80" t="s">
        <v>146</v>
      </c>
      <c r="N14" s="41" t="s">
        <v>67</v>
      </c>
      <c r="O14" s="41" t="s">
        <v>76</v>
      </c>
      <c r="P14" s="71" t="s">
        <v>77</v>
      </c>
      <c r="Q14" s="41" t="s">
        <v>55</v>
      </c>
      <c r="R14" s="41" t="s">
        <v>81</v>
      </c>
      <c r="S14" s="41" t="s">
        <v>60</v>
      </c>
      <c r="T14" s="69" t="s">
        <v>147</v>
      </c>
      <c r="U14" s="41" t="s">
        <v>56</v>
      </c>
      <c r="V14" s="41" t="s">
        <v>78</v>
      </c>
      <c r="W14" s="71" t="s">
        <v>79</v>
      </c>
      <c r="X14" s="41" t="s">
        <v>57</v>
      </c>
      <c r="Y14" s="41" t="s">
        <v>58</v>
      </c>
      <c r="Z14" s="42" t="s">
        <v>59</v>
      </c>
    </row>
    <row r="15" spans="1:26" ht="15">
      <c r="A15" s="8"/>
      <c r="B15" s="13" t="s">
        <v>1</v>
      </c>
      <c r="C15" s="8"/>
      <c r="D15" s="8"/>
      <c r="E15" s="13" t="s">
        <v>13</v>
      </c>
      <c r="F15" s="15"/>
      <c r="G15" s="13" t="s">
        <v>13</v>
      </c>
      <c r="H15" s="15"/>
      <c r="I15" s="13"/>
      <c r="J15" s="8"/>
      <c r="K15" s="13"/>
      <c r="M15" s="43"/>
      <c r="N15" s="2"/>
      <c r="O15" s="2"/>
      <c r="P15" s="72"/>
      <c r="Q15" s="2"/>
      <c r="R15" s="2"/>
      <c r="S15" s="2"/>
      <c r="T15" s="43"/>
      <c r="U15" s="2"/>
      <c r="V15" s="2"/>
      <c r="W15" s="72"/>
      <c r="X15" s="2"/>
      <c r="Y15" s="2"/>
      <c r="Z15" s="44"/>
    </row>
    <row r="16" spans="1:26" ht="15">
      <c r="A16" s="8"/>
      <c r="B16" s="13"/>
      <c r="C16" s="8"/>
      <c r="D16" s="8"/>
      <c r="E16" s="13"/>
      <c r="F16" s="15"/>
      <c r="G16" s="13"/>
      <c r="H16" s="14"/>
      <c r="I16" s="8"/>
      <c r="J16" s="8"/>
      <c r="K16" s="8"/>
      <c r="M16" s="43"/>
      <c r="N16" s="2"/>
      <c r="O16" s="2"/>
      <c r="P16" s="72"/>
      <c r="Q16" s="2"/>
      <c r="R16" s="2"/>
      <c r="S16" s="2"/>
      <c r="T16" s="43"/>
      <c r="U16" s="2"/>
      <c r="V16" s="2"/>
      <c r="W16" s="72"/>
      <c r="X16" s="2"/>
      <c r="Y16" s="2"/>
      <c r="Z16" s="44"/>
    </row>
    <row r="17" spans="2:26" ht="12.75">
      <c r="B17" s="21" t="s">
        <v>2</v>
      </c>
      <c r="C17" s="22">
        <v>5000000</v>
      </c>
      <c r="E17" s="19"/>
      <c r="F17" s="25"/>
      <c r="G17" s="19"/>
      <c r="H17" s="20"/>
      <c r="I17" s="101"/>
      <c r="J17" s="27"/>
      <c r="K17" s="101"/>
      <c r="M17" s="45">
        <v>4000000</v>
      </c>
      <c r="N17" s="48">
        <f aca="true" t="shared" si="0" ref="N17:N24">($E17*$M17)/1000</f>
        <v>0</v>
      </c>
      <c r="O17" s="48">
        <f aca="true" t="shared" si="1" ref="O17:O24">($E17*$I17)*($M17/1000)</f>
        <v>0</v>
      </c>
      <c r="P17" s="73">
        <f aca="true" t="shared" si="2" ref="P17:P24">($E17*K17)*($M17/1000)</f>
        <v>0</v>
      </c>
      <c r="Q17" s="67">
        <f aca="true" t="shared" si="3" ref="Q17:Q24">N17</f>
        <v>0</v>
      </c>
      <c r="R17" s="48">
        <f aca="true" t="shared" si="4" ref="R17:R24">N17+O17</f>
        <v>0</v>
      </c>
      <c r="S17" s="48">
        <f aca="true" t="shared" si="5" ref="S17:S24">N17+P17</f>
        <v>0</v>
      </c>
      <c r="T17" s="49">
        <v>4000000</v>
      </c>
      <c r="U17" s="48">
        <f aca="true" t="shared" si="6" ref="U17:U24">($G17*$T17)/1000</f>
        <v>0</v>
      </c>
      <c r="V17" s="48">
        <f aca="true" t="shared" si="7" ref="V17:V24">($G17*$I17)*($T17/1000)</f>
        <v>0</v>
      </c>
      <c r="W17" s="73">
        <f aca="true" t="shared" si="8" ref="W17:W24">($G17*$K17)*($T17/1000)</f>
        <v>0</v>
      </c>
      <c r="X17" s="67">
        <f aca="true" t="shared" si="9" ref="X17:X24">U17</f>
        <v>0</v>
      </c>
      <c r="Y17" s="48">
        <f aca="true" t="shared" si="10" ref="Y17:Y23">U17+V17</f>
        <v>0</v>
      </c>
      <c r="Z17" s="53">
        <f aca="true" t="shared" si="11" ref="Z17:Z23">U17+W17</f>
        <v>0</v>
      </c>
    </row>
    <row r="18" spans="2:26" ht="12.75">
      <c r="B18" s="23">
        <v>5000001</v>
      </c>
      <c r="C18" s="22">
        <v>10000000</v>
      </c>
      <c r="E18" s="19"/>
      <c r="F18" s="25"/>
      <c r="G18" s="19"/>
      <c r="H18" s="20"/>
      <c r="I18" s="101"/>
      <c r="J18" s="27"/>
      <c r="K18" s="101"/>
      <c r="M18" s="45">
        <v>8000000</v>
      </c>
      <c r="N18" s="48">
        <f t="shared" si="0"/>
        <v>0</v>
      </c>
      <c r="O18" s="48">
        <f t="shared" si="1"/>
        <v>0</v>
      </c>
      <c r="P18" s="73">
        <f t="shared" si="2"/>
        <v>0</v>
      </c>
      <c r="Q18" s="67">
        <f t="shared" si="3"/>
        <v>0</v>
      </c>
      <c r="R18" s="48">
        <f t="shared" si="4"/>
        <v>0</v>
      </c>
      <c r="S18" s="48">
        <f t="shared" si="5"/>
        <v>0</v>
      </c>
      <c r="T18" s="49">
        <v>8000000</v>
      </c>
      <c r="U18" s="48">
        <f t="shared" si="6"/>
        <v>0</v>
      </c>
      <c r="V18" s="48">
        <f t="shared" si="7"/>
        <v>0</v>
      </c>
      <c r="W18" s="73">
        <f t="shared" si="8"/>
        <v>0</v>
      </c>
      <c r="X18" s="67">
        <f t="shared" si="9"/>
        <v>0</v>
      </c>
      <c r="Y18" s="48">
        <f t="shared" si="10"/>
        <v>0</v>
      </c>
      <c r="Z18" s="53">
        <f t="shared" si="11"/>
        <v>0</v>
      </c>
    </row>
    <row r="19" spans="2:26" ht="12.75">
      <c r="B19" s="23">
        <v>10000001</v>
      </c>
      <c r="C19" s="22">
        <v>15000000</v>
      </c>
      <c r="E19" s="19"/>
      <c r="F19" s="25"/>
      <c r="G19" s="19"/>
      <c r="H19" s="20"/>
      <c r="I19" s="101"/>
      <c r="J19" s="27"/>
      <c r="K19" s="101"/>
      <c r="M19" s="45">
        <v>12000000</v>
      </c>
      <c r="N19" s="48">
        <f t="shared" si="0"/>
        <v>0</v>
      </c>
      <c r="O19" s="48">
        <f t="shared" si="1"/>
        <v>0</v>
      </c>
      <c r="P19" s="73">
        <f t="shared" si="2"/>
        <v>0</v>
      </c>
      <c r="Q19" s="67">
        <f t="shared" si="3"/>
        <v>0</v>
      </c>
      <c r="R19" s="48">
        <f t="shared" si="4"/>
        <v>0</v>
      </c>
      <c r="S19" s="48">
        <f t="shared" si="5"/>
        <v>0</v>
      </c>
      <c r="T19" s="49">
        <v>12000000</v>
      </c>
      <c r="U19" s="48">
        <f t="shared" si="6"/>
        <v>0</v>
      </c>
      <c r="V19" s="48">
        <f t="shared" si="7"/>
        <v>0</v>
      </c>
      <c r="W19" s="73">
        <f t="shared" si="8"/>
        <v>0</v>
      </c>
      <c r="X19" s="67">
        <f t="shared" si="9"/>
        <v>0</v>
      </c>
      <c r="Y19" s="48">
        <f t="shared" si="10"/>
        <v>0</v>
      </c>
      <c r="Z19" s="53">
        <f t="shared" si="11"/>
        <v>0</v>
      </c>
    </row>
    <row r="20" spans="2:26" ht="12.75">
      <c r="B20" s="23">
        <v>15000001</v>
      </c>
      <c r="C20" s="22">
        <v>20000000</v>
      </c>
      <c r="E20" s="19"/>
      <c r="F20" s="25"/>
      <c r="G20" s="19"/>
      <c r="H20" s="20"/>
      <c r="I20" s="101"/>
      <c r="J20" s="27"/>
      <c r="K20" s="101"/>
      <c r="M20" s="45">
        <v>18000000</v>
      </c>
      <c r="N20" s="48">
        <f t="shared" si="0"/>
        <v>0</v>
      </c>
      <c r="O20" s="48">
        <f t="shared" si="1"/>
        <v>0</v>
      </c>
      <c r="P20" s="73">
        <f t="shared" si="2"/>
        <v>0</v>
      </c>
      <c r="Q20" s="67">
        <f t="shared" si="3"/>
        <v>0</v>
      </c>
      <c r="R20" s="48">
        <f t="shared" si="4"/>
        <v>0</v>
      </c>
      <c r="S20" s="48">
        <f t="shared" si="5"/>
        <v>0</v>
      </c>
      <c r="T20" s="49">
        <v>18000000</v>
      </c>
      <c r="U20" s="48">
        <f t="shared" si="6"/>
        <v>0</v>
      </c>
      <c r="V20" s="48">
        <f t="shared" si="7"/>
        <v>0</v>
      </c>
      <c r="W20" s="73">
        <f t="shared" si="8"/>
        <v>0</v>
      </c>
      <c r="X20" s="67">
        <f t="shared" si="9"/>
        <v>0</v>
      </c>
      <c r="Y20" s="48">
        <f t="shared" si="10"/>
        <v>0</v>
      </c>
      <c r="Z20" s="53">
        <f t="shared" si="11"/>
        <v>0</v>
      </c>
    </row>
    <row r="21" spans="2:26" ht="12.75">
      <c r="B21" s="23">
        <v>20000001</v>
      </c>
      <c r="C21" s="22">
        <v>30000000</v>
      </c>
      <c r="E21" s="19"/>
      <c r="F21" s="25"/>
      <c r="G21" s="19"/>
      <c r="H21" s="20"/>
      <c r="I21" s="101"/>
      <c r="J21" s="27"/>
      <c r="K21" s="101"/>
      <c r="M21" s="45">
        <v>25000000</v>
      </c>
      <c r="N21" s="48">
        <f t="shared" si="0"/>
        <v>0</v>
      </c>
      <c r="O21" s="48">
        <f t="shared" si="1"/>
        <v>0</v>
      </c>
      <c r="P21" s="73">
        <f t="shared" si="2"/>
        <v>0</v>
      </c>
      <c r="Q21" s="67">
        <f t="shared" si="3"/>
        <v>0</v>
      </c>
      <c r="R21" s="48">
        <f t="shared" si="4"/>
        <v>0</v>
      </c>
      <c r="S21" s="48">
        <f t="shared" si="5"/>
        <v>0</v>
      </c>
      <c r="T21" s="49">
        <v>25000000</v>
      </c>
      <c r="U21" s="48">
        <f t="shared" si="6"/>
        <v>0</v>
      </c>
      <c r="V21" s="48">
        <f t="shared" si="7"/>
        <v>0</v>
      </c>
      <c r="W21" s="73">
        <f t="shared" si="8"/>
        <v>0</v>
      </c>
      <c r="X21" s="67">
        <f t="shared" si="9"/>
        <v>0</v>
      </c>
      <c r="Y21" s="48">
        <f t="shared" si="10"/>
        <v>0</v>
      </c>
      <c r="Z21" s="53">
        <f t="shared" si="11"/>
        <v>0</v>
      </c>
    </row>
    <row r="22" spans="2:26" ht="12.75">
      <c r="B22" s="23">
        <v>30000001</v>
      </c>
      <c r="C22" s="22">
        <v>40000000</v>
      </c>
      <c r="E22" s="19"/>
      <c r="F22" s="25"/>
      <c r="G22" s="19"/>
      <c r="H22" s="20"/>
      <c r="I22" s="101"/>
      <c r="J22" s="27"/>
      <c r="K22" s="101"/>
      <c r="M22" s="45">
        <v>38000000</v>
      </c>
      <c r="N22" s="48">
        <f t="shared" si="0"/>
        <v>0</v>
      </c>
      <c r="O22" s="48">
        <f t="shared" si="1"/>
        <v>0</v>
      </c>
      <c r="P22" s="73">
        <f t="shared" si="2"/>
        <v>0</v>
      </c>
      <c r="Q22" s="67">
        <f t="shared" si="3"/>
        <v>0</v>
      </c>
      <c r="R22" s="48">
        <f t="shared" si="4"/>
        <v>0</v>
      </c>
      <c r="S22" s="48">
        <f t="shared" si="5"/>
        <v>0</v>
      </c>
      <c r="T22" s="49">
        <v>38000000</v>
      </c>
      <c r="U22" s="48">
        <f t="shared" si="6"/>
        <v>0</v>
      </c>
      <c r="V22" s="48">
        <f t="shared" si="7"/>
        <v>0</v>
      </c>
      <c r="W22" s="73">
        <f t="shared" si="8"/>
        <v>0</v>
      </c>
      <c r="X22" s="67">
        <f t="shared" si="9"/>
        <v>0</v>
      </c>
      <c r="Y22" s="48">
        <f t="shared" si="10"/>
        <v>0</v>
      </c>
      <c r="Z22" s="53">
        <f t="shared" si="11"/>
        <v>0</v>
      </c>
    </row>
    <row r="23" spans="2:26" ht="12.75">
      <c r="B23" s="23">
        <v>40000001</v>
      </c>
      <c r="C23" s="22">
        <v>50000000</v>
      </c>
      <c r="E23" s="19"/>
      <c r="F23" s="25"/>
      <c r="G23" s="19"/>
      <c r="H23" s="20"/>
      <c r="I23" s="101"/>
      <c r="J23" s="27"/>
      <c r="K23" s="101"/>
      <c r="M23" s="45">
        <v>47000000</v>
      </c>
      <c r="N23" s="48">
        <f t="shared" si="0"/>
        <v>0</v>
      </c>
      <c r="O23" s="48">
        <f t="shared" si="1"/>
        <v>0</v>
      </c>
      <c r="P23" s="73">
        <f t="shared" si="2"/>
        <v>0</v>
      </c>
      <c r="Q23" s="67">
        <f t="shared" si="3"/>
        <v>0</v>
      </c>
      <c r="R23" s="48">
        <f t="shared" si="4"/>
        <v>0</v>
      </c>
      <c r="S23" s="48">
        <f t="shared" si="5"/>
        <v>0</v>
      </c>
      <c r="T23" s="49">
        <v>47000000</v>
      </c>
      <c r="U23" s="48">
        <f t="shared" si="6"/>
        <v>0</v>
      </c>
      <c r="V23" s="48">
        <f t="shared" si="7"/>
        <v>0</v>
      </c>
      <c r="W23" s="73">
        <f t="shared" si="8"/>
        <v>0</v>
      </c>
      <c r="X23" s="67">
        <f t="shared" si="9"/>
        <v>0</v>
      </c>
      <c r="Y23" s="48">
        <f t="shared" si="10"/>
        <v>0</v>
      </c>
      <c r="Z23" s="53">
        <f t="shared" si="11"/>
        <v>0</v>
      </c>
    </row>
    <row r="24" spans="2:26" ht="13.5" thickBot="1">
      <c r="B24" s="23">
        <v>50000001</v>
      </c>
      <c r="C24" s="24" t="s">
        <v>3</v>
      </c>
      <c r="E24" s="19"/>
      <c r="F24" s="25"/>
      <c r="G24" s="19"/>
      <c r="H24" s="20"/>
      <c r="I24" s="101"/>
      <c r="J24" s="27"/>
      <c r="K24" s="101"/>
      <c r="M24" s="46">
        <v>65000000</v>
      </c>
      <c r="N24" s="50">
        <f t="shared" si="0"/>
        <v>0</v>
      </c>
      <c r="O24" s="50">
        <f t="shared" si="1"/>
        <v>0</v>
      </c>
      <c r="P24" s="74">
        <f t="shared" si="2"/>
        <v>0</v>
      </c>
      <c r="Q24" s="68">
        <f t="shared" si="3"/>
        <v>0</v>
      </c>
      <c r="R24" s="50">
        <f t="shared" si="4"/>
        <v>0</v>
      </c>
      <c r="S24" s="50">
        <f t="shared" si="5"/>
        <v>0</v>
      </c>
      <c r="T24" s="51">
        <v>65000000</v>
      </c>
      <c r="U24" s="50">
        <f t="shared" si="6"/>
        <v>0</v>
      </c>
      <c r="V24" s="50">
        <f t="shared" si="7"/>
        <v>0</v>
      </c>
      <c r="W24" s="74">
        <f t="shared" si="8"/>
        <v>0</v>
      </c>
      <c r="X24" s="68">
        <f t="shared" si="9"/>
        <v>0</v>
      </c>
      <c r="Y24" s="50">
        <f>U24+V24</f>
        <v>0</v>
      </c>
      <c r="Z24" s="55">
        <f>U24+W24</f>
        <v>0</v>
      </c>
    </row>
    <row r="25" spans="14:19" ht="12">
      <c r="N25" s="2"/>
      <c r="O25" s="2"/>
      <c r="P25" s="2"/>
      <c r="Q25" s="2"/>
      <c r="R25" s="2"/>
      <c r="S25" s="2"/>
    </row>
    <row r="26" spans="1:26" ht="12">
      <c r="A26" s="4" t="s">
        <v>12</v>
      </c>
      <c r="R26" s="17" t="s">
        <v>53</v>
      </c>
      <c r="S26" s="35">
        <f>SUM(Q17:S24)</f>
        <v>0</v>
      </c>
      <c r="Y26" s="17" t="s">
        <v>54</v>
      </c>
      <c r="Z26" s="35">
        <f>SUM(X17:Z24)</f>
        <v>0</v>
      </c>
    </row>
    <row r="27" ht="12">
      <c r="A27" s="5" t="s">
        <v>87</v>
      </c>
    </row>
    <row r="28" ht="12">
      <c r="A28" s="5" t="s">
        <v>52</v>
      </c>
    </row>
    <row r="30" ht="12">
      <c r="E30" s="35"/>
    </row>
  </sheetData>
  <sheetProtection password="CBAB" sheet="1"/>
  <protectedRanges>
    <protectedRange password="CF29" sqref="F17:G18 F22:G24" name="Range1_2"/>
    <protectedRange password="CF29" sqref="F20:G21" name="Range1_2_1_3"/>
    <protectedRange password="CF29" sqref="F19:G19" name="Range1_2_1_2_1"/>
  </protectedRanges>
  <mergeCells count="3">
    <mergeCell ref="A3:K3"/>
    <mergeCell ref="A4:K4"/>
    <mergeCell ref="C6:E6"/>
  </mergeCells>
  <printOptions/>
  <pageMargins left="0.5" right="0.5" top="0.5" bottom="0.5" header="0.25" footer="0.25"/>
  <pageSetup fitToHeight="1" fitToWidth="1" horizontalDpi="600" verticalDpi="600" orientation="landscape" pageOrder="overThenDown" paperSize="5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zoomScalePageLayoutView="0" workbookViewId="0" topLeftCell="A1">
      <selection activeCell="C6" sqref="C6:E6"/>
    </sheetView>
  </sheetViews>
  <sheetFormatPr defaultColWidth="8.8515625" defaultRowHeight="12.75"/>
  <cols>
    <col min="1" max="1" width="2.57421875" style="1" customWidth="1"/>
    <col min="2" max="2" width="12.8515625" style="1" customWidth="1"/>
    <col min="3" max="3" width="11.57421875" style="1" customWidth="1"/>
    <col min="4" max="4" width="2.57421875" style="1" customWidth="1"/>
    <col min="5" max="5" width="28.57421875" style="1" customWidth="1"/>
    <col min="6" max="6" width="2.57421875" style="3" customWidth="1"/>
    <col min="7" max="7" width="32.57421875" style="1" customWidth="1"/>
    <col min="8" max="8" width="2.57421875" style="2" customWidth="1"/>
    <col min="9" max="9" width="22.57421875" style="1" bestFit="1" customWidth="1"/>
    <col min="10" max="10" width="2.57421875" style="1" customWidth="1"/>
    <col min="11" max="11" width="22.57421875" style="1" bestFit="1" customWidth="1"/>
    <col min="12" max="12" width="2.57421875" style="1" customWidth="1"/>
    <col min="13" max="13" width="19.00390625" style="1" customWidth="1"/>
    <col min="14" max="14" width="14.00390625" style="1" bestFit="1" customWidth="1"/>
    <col min="15" max="15" width="16.421875" style="1" customWidth="1"/>
    <col min="16" max="16" width="17.421875" style="1" customWidth="1"/>
    <col min="17" max="18" width="14.00390625" style="1" bestFit="1" customWidth="1"/>
    <col min="19" max="19" width="14.57421875" style="1" customWidth="1"/>
    <col min="20" max="20" width="19.421875" style="1" customWidth="1"/>
    <col min="21" max="21" width="15.421875" style="1" customWidth="1"/>
    <col min="22" max="22" width="16.421875" style="1" customWidth="1"/>
    <col min="23" max="23" width="16.57421875" style="1" customWidth="1"/>
    <col min="24" max="24" width="15.421875" style="1" customWidth="1"/>
    <col min="25" max="26" width="14.421875" style="1" customWidth="1"/>
    <col min="27" max="16384" width="8.8515625" style="1" customWidth="1"/>
  </cols>
  <sheetData>
    <row r="1" spans="1:11" ht="12.75">
      <c r="A1" s="30" t="s">
        <v>26</v>
      </c>
      <c r="K1" s="17" t="s">
        <v>69</v>
      </c>
    </row>
    <row r="2" spans="3:11" ht="12">
      <c r="C2" s="3"/>
      <c r="D2" s="3"/>
      <c r="E2" s="3"/>
      <c r="K2" s="6"/>
    </row>
    <row r="3" spans="1:11" ht="19.5">
      <c r="A3" s="114" t="s">
        <v>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19.5">
      <c r="A4" s="114" t="s">
        <v>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ht="19.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2">
      <c r="A6" s="1" t="s">
        <v>17</v>
      </c>
      <c r="C6" s="117"/>
      <c r="D6" s="117"/>
      <c r="E6" s="117"/>
      <c r="K6" s="6"/>
    </row>
    <row r="8" spans="1:11" ht="15">
      <c r="A8" s="7" t="s">
        <v>18</v>
      </c>
      <c r="B8" s="8"/>
      <c r="C8" s="8"/>
      <c r="D8" s="8"/>
      <c r="E8" s="8"/>
      <c r="F8" s="10"/>
      <c r="G8" s="8"/>
      <c r="H8" s="9"/>
      <c r="I8" s="8"/>
      <c r="J8" s="8"/>
      <c r="K8" s="8"/>
    </row>
    <row r="9" spans="1:11" ht="15">
      <c r="A9" s="8"/>
      <c r="B9" s="8"/>
      <c r="C9" s="8"/>
      <c r="D9" s="8"/>
      <c r="E9" s="8"/>
      <c r="F9" s="10"/>
      <c r="G9" s="8"/>
      <c r="H9" s="9"/>
      <c r="I9" s="8"/>
      <c r="J9" s="8"/>
      <c r="K9" s="8"/>
    </row>
    <row r="10" spans="1:11" ht="15">
      <c r="A10" s="8"/>
      <c r="B10" s="8"/>
      <c r="C10" s="8"/>
      <c r="D10" s="8"/>
      <c r="E10" s="8"/>
      <c r="F10" s="10"/>
      <c r="G10" s="8"/>
      <c r="H10" s="9"/>
      <c r="I10" s="8"/>
      <c r="J10" s="8"/>
      <c r="K10" s="8"/>
    </row>
    <row r="11" spans="1:8" ht="15">
      <c r="A11" s="8"/>
      <c r="B11" s="8"/>
      <c r="C11" s="8"/>
      <c r="D11" s="8"/>
      <c r="E11" s="11" t="s">
        <v>0</v>
      </c>
      <c r="F11" s="12"/>
      <c r="G11" s="11" t="s">
        <v>0</v>
      </c>
      <c r="H11" s="12"/>
    </row>
    <row r="12" spans="1:8" ht="15">
      <c r="A12" s="8"/>
      <c r="B12" s="8"/>
      <c r="C12" s="8"/>
      <c r="D12" s="8"/>
      <c r="E12" s="11" t="s">
        <v>7</v>
      </c>
      <c r="F12" s="12"/>
      <c r="G12" s="11" t="s">
        <v>7</v>
      </c>
      <c r="H12" s="12"/>
    </row>
    <row r="13" spans="1:13" ht="15.75" thickBot="1">
      <c r="A13" s="8"/>
      <c r="B13" s="8"/>
      <c r="C13" s="8"/>
      <c r="D13" s="8"/>
      <c r="E13" s="13" t="s">
        <v>4</v>
      </c>
      <c r="F13" s="15"/>
      <c r="G13" s="13" t="s">
        <v>4</v>
      </c>
      <c r="H13" s="15"/>
      <c r="M13" s="34" t="s">
        <v>36</v>
      </c>
    </row>
    <row r="14" spans="1:26" ht="46.5">
      <c r="A14" s="8"/>
      <c r="B14" s="11" t="s">
        <v>6</v>
      </c>
      <c r="C14" s="8"/>
      <c r="D14" s="8"/>
      <c r="E14" s="40" t="s">
        <v>146</v>
      </c>
      <c r="F14" s="16"/>
      <c r="G14" s="40" t="s">
        <v>147</v>
      </c>
      <c r="H14" s="16"/>
      <c r="I14" s="39" t="s">
        <v>50</v>
      </c>
      <c r="J14" s="8"/>
      <c r="K14" s="39" t="s">
        <v>51</v>
      </c>
      <c r="M14" s="80" t="s">
        <v>146</v>
      </c>
      <c r="N14" s="41" t="s">
        <v>67</v>
      </c>
      <c r="O14" s="41" t="s">
        <v>76</v>
      </c>
      <c r="P14" s="71" t="s">
        <v>77</v>
      </c>
      <c r="Q14" s="41" t="s">
        <v>55</v>
      </c>
      <c r="R14" s="41" t="s">
        <v>81</v>
      </c>
      <c r="S14" s="41" t="s">
        <v>60</v>
      </c>
      <c r="T14" s="69" t="s">
        <v>147</v>
      </c>
      <c r="U14" s="41" t="s">
        <v>56</v>
      </c>
      <c r="V14" s="41" t="s">
        <v>78</v>
      </c>
      <c r="W14" s="71" t="s">
        <v>79</v>
      </c>
      <c r="X14" s="41" t="s">
        <v>57</v>
      </c>
      <c r="Y14" s="41" t="s">
        <v>58</v>
      </c>
      <c r="Z14" s="42" t="s">
        <v>59</v>
      </c>
    </row>
    <row r="15" spans="1:26" ht="15">
      <c r="A15" s="8"/>
      <c r="B15" s="13" t="s">
        <v>1</v>
      </c>
      <c r="C15" s="8"/>
      <c r="D15" s="8"/>
      <c r="E15" s="13" t="s">
        <v>13</v>
      </c>
      <c r="F15" s="15"/>
      <c r="G15" s="13" t="s">
        <v>13</v>
      </c>
      <c r="H15" s="15"/>
      <c r="I15" s="13"/>
      <c r="J15" s="8"/>
      <c r="K15" s="13"/>
      <c r="M15" s="43"/>
      <c r="N15" s="2"/>
      <c r="O15" s="2"/>
      <c r="P15" s="72"/>
      <c r="Q15" s="2"/>
      <c r="R15" s="2"/>
      <c r="S15" s="2"/>
      <c r="T15" s="43"/>
      <c r="U15" s="2"/>
      <c r="V15" s="2"/>
      <c r="W15" s="72"/>
      <c r="X15" s="2"/>
      <c r="Y15" s="2"/>
      <c r="Z15" s="44"/>
    </row>
    <row r="16" spans="1:26" ht="15">
      <c r="A16" s="8"/>
      <c r="B16" s="13"/>
      <c r="C16" s="8"/>
      <c r="D16" s="8"/>
      <c r="E16" s="13"/>
      <c r="F16" s="15"/>
      <c r="G16" s="13"/>
      <c r="H16" s="14"/>
      <c r="I16" s="8"/>
      <c r="J16" s="8"/>
      <c r="K16" s="8"/>
      <c r="M16" s="43"/>
      <c r="N16" s="2"/>
      <c r="O16" s="2"/>
      <c r="P16" s="72"/>
      <c r="Q16" s="2"/>
      <c r="R16" s="2"/>
      <c r="S16" s="2"/>
      <c r="T16" s="43"/>
      <c r="U16" s="2"/>
      <c r="V16" s="2"/>
      <c r="W16" s="72"/>
      <c r="X16" s="2"/>
      <c r="Y16" s="2"/>
      <c r="Z16" s="44"/>
    </row>
    <row r="17" spans="2:26" ht="12.75">
      <c r="B17" s="21" t="s">
        <v>2</v>
      </c>
      <c r="C17" s="22">
        <v>5000000</v>
      </c>
      <c r="E17" s="19"/>
      <c r="F17" s="25"/>
      <c r="G17" s="19"/>
      <c r="H17" s="20"/>
      <c r="I17" s="101"/>
      <c r="J17" s="27"/>
      <c r="K17" s="101"/>
      <c r="M17" s="45">
        <v>4000000</v>
      </c>
      <c r="N17" s="48">
        <f aca="true" t="shared" si="0" ref="N17:N24">($E17*$M17)/1000</f>
        <v>0</v>
      </c>
      <c r="O17" s="48">
        <f aca="true" t="shared" si="1" ref="O17:O24">($E17*$I17)*($M17/1000)</f>
        <v>0</v>
      </c>
      <c r="P17" s="73">
        <f aca="true" t="shared" si="2" ref="P17:P24">($E17*K17)*($M17/1000)</f>
        <v>0</v>
      </c>
      <c r="Q17" s="67">
        <f aca="true" t="shared" si="3" ref="Q17:Q24">N17</f>
        <v>0</v>
      </c>
      <c r="R17" s="48">
        <f aca="true" t="shared" si="4" ref="R17:R24">N17+O17</f>
        <v>0</v>
      </c>
      <c r="S17" s="48">
        <f aca="true" t="shared" si="5" ref="S17:S24">N17+P17</f>
        <v>0</v>
      </c>
      <c r="T17" s="49">
        <v>4000000</v>
      </c>
      <c r="U17" s="48">
        <f aca="true" t="shared" si="6" ref="U17:U24">($G17*$T17)/1000</f>
        <v>0</v>
      </c>
      <c r="V17" s="48">
        <f aca="true" t="shared" si="7" ref="V17:V24">($G17*$I17)*($T17/1000)</f>
        <v>0</v>
      </c>
      <c r="W17" s="73">
        <f aca="true" t="shared" si="8" ref="W17:W24">($G17*$K17)*($T17/1000)</f>
        <v>0</v>
      </c>
      <c r="X17" s="67">
        <f aca="true" t="shared" si="9" ref="X17:X24">U17</f>
        <v>0</v>
      </c>
      <c r="Y17" s="48">
        <f aca="true" t="shared" si="10" ref="Y17:Y23">U17+V17</f>
        <v>0</v>
      </c>
      <c r="Z17" s="53">
        <f aca="true" t="shared" si="11" ref="Z17:Z23">U17+W17</f>
        <v>0</v>
      </c>
    </row>
    <row r="18" spans="2:26" ht="12.75">
      <c r="B18" s="23">
        <v>5000001</v>
      </c>
      <c r="C18" s="22">
        <v>10000000</v>
      </c>
      <c r="E18" s="19"/>
      <c r="F18" s="25"/>
      <c r="G18" s="19"/>
      <c r="H18" s="20"/>
      <c r="I18" s="101"/>
      <c r="J18" s="27"/>
      <c r="K18" s="101"/>
      <c r="M18" s="45">
        <v>8000000</v>
      </c>
      <c r="N18" s="48">
        <f t="shared" si="0"/>
        <v>0</v>
      </c>
      <c r="O18" s="48">
        <f t="shared" si="1"/>
        <v>0</v>
      </c>
      <c r="P18" s="73">
        <f t="shared" si="2"/>
        <v>0</v>
      </c>
      <c r="Q18" s="67">
        <f t="shared" si="3"/>
        <v>0</v>
      </c>
      <c r="R18" s="48">
        <f t="shared" si="4"/>
        <v>0</v>
      </c>
      <c r="S18" s="48">
        <f t="shared" si="5"/>
        <v>0</v>
      </c>
      <c r="T18" s="49">
        <v>8000000</v>
      </c>
      <c r="U18" s="48">
        <f t="shared" si="6"/>
        <v>0</v>
      </c>
      <c r="V18" s="48">
        <f t="shared" si="7"/>
        <v>0</v>
      </c>
      <c r="W18" s="73">
        <f t="shared" si="8"/>
        <v>0</v>
      </c>
      <c r="X18" s="67">
        <f t="shared" si="9"/>
        <v>0</v>
      </c>
      <c r="Y18" s="48">
        <f t="shared" si="10"/>
        <v>0</v>
      </c>
      <c r="Z18" s="53">
        <f t="shared" si="11"/>
        <v>0</v>
      </c>
    </row>
    <row r="19" spans="2:26" ht="12.75">
      <c r="B19" s="23">
        <v>10000001</v>
      </c>
      <c r="C19" s="22">
        <v>15000000</v>
      </c>
      <c r="E19" s="19"/>
      <c r="F19" s="25"/>
      <c r="G19" s="19"/>
      <c r="H19" s="20"/>
      <c r="I19" s="101"/>
      <c r="J19" s="27"/>
      <c r="K19" s="101"/>
      <c r="M19" s="45">
        <v>12000000</v>
      </c>
      <c r="N19" s="48">
        <f t="shared" si="0"/>
        <v>0</v>
      </c>
      <c r="O19" s="48">
        <f t="shared" si="1"/>
        <v>0</v>
      </c>
      <c r="P19" s="73">
        <f t="shared" si="2"/>
        <v>0</v>
      </c>
      <c r="Q19" s="67">
        <f t="shared" si="3"/>
        <v>0</v>
      </c>
      <c r="R19" s="48">
        <f t="shared" si="4"/>
        <v>0</v>
      </c>
      <c r="S19" s="48">
        <f t="shared" si="5"/>
        <v>0</v>
      </c>
      <c r="T19" s="49">
        <v>12000000</v>
      </c>
      <c r="U19" s="48">
        <f t="shared" si="6"/>
        <v>0</v>
      </c>
      <c r="V19" s="48">
        <f t="shared" si="7"/>
        <v>0</v>
      </c>
      <c r="W19" s="73">
        <f t="shared" si="8"/>
        <v>0</v>
      </c>
      <c r="X19" s="67">
        <f t="shared" si="9"/>
        <v>0</v>
      </c>
      <c r="Y19" s="48">
        <f t="shared" si="10"/>
        <v>0</v>
      </c>
      <c r="Z19" s="53">
        <f t="shared" si="11"/>
        <v>0</v>
      </c>
    </row>
    <row r="20" spans="2:26" ht="12.75">
      <c r="B20" s="23">
        <v>15000001</v>
      </c>
      <c r="C20" s="22">
        <v>20000000</v>
      </c>
      <c r="E20" s="19"/>
      <c r="F20" s="25"/>
      <c r="G20" s="19"/>
      <c r="H20" s="20"/>
      <c r="I20" s="101"/>
      <c r="J20" s="27"/>
      <c r="K20" s="101"/>
      <c r="M20" s="45">
        <v>18000000</v>
      </c>
      <c r="N20" s="48">
        <f t="shared" si="0"/>
        <v>0</v>
      </c>
      <c r="O20" s="48">
        <f t="shared" si="1"/>
        <v>0</v>
      </c>
      <c r="P20" s="73">
        <f t="shared" si="2"/>
        <v>0</v>
      </c>
      <c r="Q20" s="67">
        <f t="shared" si="3"/>
        <v>0</v>
      </c>
      <c r="R20" s="48">
        <f t="shared" si="4"/>
        <v>0</v>
      </c>
      <c r="S20" s="48">
        <f t="shared" si="5"/>
        <v>0</v>
      </c>
      <c r="T20" s="49">
        <v>18000000</v>
      </c>
      <c r="U20" s="48">
        <f t="shared" si="6"/>
        <v>0</v>
      </c>
      <c r="V20" s="48">
        <f t="shared" si="7"/>
        <v>0</v>
      </c>
      <c r="W20" s="73">
        <f t="shared" si="8"/>
        <v>0</v>
      </c>
      <c r="X20" s="67">
        <f t="shared" si="9"/>
        <v>0</v>
      </c>
      <c r="Y20" s="48">
        <f t="shared" si="10"/>
        <v>0</v>
      </c>
      <c r="Z20" s="53">
        <f t="shared" si="11"/>
        <v>0</v>
      </c>
    </row>
    <row r="21" spans="2:26" ht="12.75">
      <c r="B21" s="23">
        <v>20000001</v>
      </c>
      <c r="C21" s="22">
        <v>30000000</v>
      </c>
      <c r="E21" s="19"/>
      <c r="F21" s="25"/>
      <c r="G21" s="19"/>
      <c r="H21" s="20"/>
      <c r="I21" s="101"/>
      <c r="J21" s="27"/>
      <c r="K21" s="101"/>
      <c r="M21" s="45">
        <v>25000000</v>
      </c>
      <c r="N21" s="48">
        <f t="shared" si="0"/>
        <v>0</v>
      </c>
      <c r="O21" s="48">
        <f t="shared" si="1"/>
        <v>0</v>
      </c>
      <c r="P21" s="73">
        <f t="shared" si="2"/>
        <v>0</v>
      </c>
      <c r="Q21" s="67">
        <f t="shared" si="3"/>
        <v>0</v>
      </c>
      <c r="R21" s="48">
        <f t="shared" si="4"/>
        <v>0</v>
      </c>
      <c r="S21" s="48">
        <f t="shared" si="5"/>
        <v>0</v>
      </c>
      <c r="T21" s="49">
        <v>25000000</v>
      </c>
      <c r="U21" s="48">
        <f t="shared" si="6"/>
        <v>0</v>
      </c>
      <c r="V21" s="48">
        <f t="shared" si="7"/>
        <v>0</v>
      </c>
      <c r="W21" s="73">
        <f t="shared" si="8"/>
        <v>0</v>
      </c>
      <c r="X21" s="67">
        <f t="shared" si="9"/>
        <v>0</v>
      </c>
      <c r="Y21" s="48">
        <f t="shared" si="10"/>
        <v>0</v>
      </c>
      <c r="Z21" s="53">
        <f t="shared" si="11"/>
        <v>0</v>
      </c>
    </row>
    <row r="22" spans="2:26" ht="12.75">
      <c r="B22" s="23">
        <v>30000001</v>
      </c>
      <c r="C22" s="22">
        <v>40000000</v>
      </c>
      <c r="E22" s="19"/>
      <c r="F22" s="25"/>
      <c r="G22" s="19"/>
      <c r="H22" s="20"/>
      <c r="I22" s="101"/>
      <c r="J22" s="27"/>
      <c r="K22" s="101"/>
      <c r="M22" s="45">
        <v>38000000</v>
      </c>
      <c r="N22" s="48">
        <f t="shared" si="0"/>
        <v>0</v>
      </c>
      <c r="O22" s="48">
        <f t="shared" si="1"/>
        <v>0</v>
      </c>
      <c r="P22" s="73">
        <f t="shared" si="2"/>
        <v>0</v>
      </c>
      <c r="Q22" s="67">
        <f t="shared" si="3"/>
        <v>0</v>
      </c>
      <c r="R22" s="48">
        <f t="shared" si="4"/>
        <v>0</v>
      </c>
      <c r="S22" s="48">
        <f t="shared" si="5"/>
        <v>0</v>
      </c>
      <c r="T22" s="49">
        <v>38000000</v>
      </c>
      <c r="U22" s="48">
        <f t="shared" si="6"/>
        <v>0</v>
      </c>
      <c r="V22" s="48">
        <f t="shared" si="7"/>
        <v>0</v>
      </c>
      <c r="W22" s="73">
        <f t="shared" si="8"/>
        <v>0</v>
      </c>
      <c r="X22" s="67">
        <f t="shared" si="9"/>
        <v>0</v>
      </c>
      <c r="Y22" s="48">
        <f t="shared" si="10"/>
        <v>0</v>
      </c>
      <c r="Z22" s="53">
        <f t="shared" si="11"/>
        <v>0</v>
      </c>
    </row>
    <row r="23" spans="2:26" ht="12.75">
      <c r="B23" s="23">
        <v>40000001</v>
      </c>
      <c r="C23" s="22">
        <v>50000000</v>
      </c>
      <c r="E23" s="19"/>
      <c r="F23" s="25"/>
      <c r="G23" s="19"/>
      <c r="H23" s="20"/>
      <c r="I23" s="101"/>
      <c r="J23" s="27"/>
      <c r="K23" s="101"/>
      <c r="M23" s="45">
        <v>47000000</v>
      </c>
      <c r="N23" s="48">
        <f t="shared" si="0"/>
        <v>0</v>
      </c>
      <c r="O23" s="48">
        <f t="shared" si="1"/>
        <v>0</v>
      </c>
      <c r="P23" s="73">
        <f t="shared" si="2"/>
        <v>0</v>
      </c>
      <c r="Q23" s="67">
        <f t="shared" si="3"/>
        <v>0</v>
      </c>
      <c r="R23" s="48">
        <f t="shared" si="4"/>
        <v>0</v>
      </c>
      <c r="S23" s="48">
        <f t="shared" si="5"/>
        <v>0</v>
      </c>
      <c r="T23" s="49">
        <v>47000000</v>
      </c>
      <c r="U23" s="48">
        <f t="shared" si="6"/>
        <v>0</v>
      </c>
      <c r="V23" s="48">
        <f t="shared" si="7"/>
        <v>0</v>
      </c>
      <c r="W23" s="73">
        <f t="shared" si="8"/>
        <v>0</v>
      </c>
      <c r="X23" s="67">
        <f t="shared" si="9"/>
        <v>0</v>
      </c>
      <c r="Y23" s="48">
        <f t="shared" si="10"/>
        <v>0</v>
      </c>
      <c r="Z23" s="53">
        <f t="shared" si="11"/>
        <v>0</v>
      </c>
    </row>
    <row r="24" spans="2:26" ht="13.5" thickBot="1">
      <c r="B24" s="23">
        <v>50000001</v>
      </c>
      <c r="C24" s="24" t="s">
        <v>3</v>
      </c>
      <c r="E24" s="19"/>
      <c r="F24" s="25"/>
      <c r="G24" s="19"/>
      <c r="H24" s="20"/>
      <c r="I24" s="101"/>
      <c r="J24" s="27"/>
      <c r="K24" s="101"/>
      <c r="M24" s="46">
        <v>65000000</v>
      </c>
      <c r="N24" s="50">
        <f t="shared" si="0"/>
        <v>0</v>
      </c>
      <c r="O24" s="50">
        <f t="shared" si="1"/>
        <v>0</v>
      </c>
      <c r="P24" s="74">
        <f t="shared" si="2"/>
        <v>0</v>
      </c>
      <c r="Q24" s="68">
        <f t="shared" si="3"/>
        <v>0</v>
      </c>
      <c r="R24" s="50">
        <f t="shared" si="4"/>
        <v>0</v>
      </c>
      <c r="S24" s="50">
        <f t="shared" si="5"/>
        <v>0</v>
      </c>
      <c r="T24" s="51">
        <v>65000000</v>
      </c>
      <c r="U24" s="50">
        <f t="shared" si="6"/>
        <v>0</v>
      </c>
      <c r="V24" s="50">
        <f t="shared" si="7"/>
        <v>0</v>
      </c>
      <c r="W24" s="74">
        <f t="shared" si="8"/>
        <v>0</v>
      </c>
      <c r="X24" s="68">
        <f t="shared" si="9"/>
        <v>0</v>
      </c>
      <c r="Y24" s="50">
        <f>U24+V24</f>
        <v>0</v>
      </c>
      <c r="Z24" s="55">
        <f>U24+W24</f>
        <v>0</v>
      </c>
    </row>
    <row r="25" spans="14:19" ht="12">
      <c r="N25" s="2"/>
      <c r="O25" s="2"/>
      <c r="P25" s="2"/>
      <c r="Q25" s="2"/>
      <c r="R25" s="2"/>
      <c r="S25" s="2"/>
    </row>
    <row r="26" spans="1:26" ht="12">
      <c r="A26" s="4" t="s">
        <v>12</v>
      </c>
      <c r="R26" s="17" t="s">
        <v>53</v>
      </c>
      <c r="S26" s="35">
        <f>SUM(Q17:S24)</f>
        <v>0</v>
      </c>
      <c r="Y26" s="17" t="s">
        <v>54</v>
      </c>
      <c r="Z26" s="35">
        <f>SUM(X17:Z24)</f>
        <v>0</v>
      </c>
    </row>
    <row r="27" ht="12">
      <c r="A27" s="5" t="s">
        <v>87</v>
      </c>
    </row>
    <row r="28" ht="12">
      <c r="A28" s="5" t="s">
        <v>52</v>
      </c>
    </row>
    <row r="30" ht="12">
      <c r="E30" s="35"/>
    </row>
  </sheetData>
  <sheetProtection password="CD2A" sheet="1"/>
  <protectedRanges>
    <protectedRange password="CF29" sqref="F17:G18 F22:G24" name="Range1_2"/>
    <protectedRange password="CF29" sqref="F20:G21" name="Range1_2_1_3"/>
    <protectedRange password="CF29" sqref="F19:G19" name="Range1_2_1_2_1"/>
  </protectedRanges>
  <mergeCells count="3">
    <mergeCell ref="A3:K3"/>
    <mergeCell ref="A4:K4"/>
    <mergeCell ref="C6:E6"/>
  </mergeCells>
  <printOptions/>
  <pageMargins left="0.5" right="0.5" top="0.5" bottom="0.5" header="0.25" footer="0.25"/>
  <pageSetup fitToHeight="1" fitToWidth="1" horizontalDpi="600" verticalDpi="600" orientation="landscape" pageOrder="overThenDown" paperSize="5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"/>
  <sheetViews>
    <sheetView zoomScalePageLayoutView="0" workbookViewId="0" topLeftCell="A1">
      <selection activeCell="C6" sqref="C6:E6"/>
    </sheetView>
  </sheetViews>
  <sheetFormatPr defaultColWidth="8.8515625" defaultRowHeight="12.75"/>
  <cols>
    <col min="1" max="1" width="2.57421875" style="1" customWidth="1"/>
    <col min="2" max="2" width="12.8515625" style="1" customWidth="1"/>
    <col min="3" max="3" width="11.421875" style="1" customWidth="1"/>
    <col min="4" max="4" width="2.57421875" style="1" customWidth="1"/>
    <col min="5" max="5" width="28.57421875" style="1" customWidth="1"/>
    <col min="6" max="6" width="2.57421875" style="3" customWidth="1"/>
    <col min="7" max="7" width="32.57421875" style="1" customWidth="1"/>
    <col min="8" max="8" width="2.57421875" style="2" customWidth="1"/>
    <col min="9" max="9" width="22.57421875" style="1" bestFit="1" customWidth="1"/>
    <col min="10" max="10" width="2.57421875" style="1" customWidth="1"/>
    <col min="11" max="11" width="22.57421875" style="1" bestFit="1" customWidth="1"/>
    <col min="12" max="12" width="2.57421875" style="1" customWidth="1"/>
    <col min="13" max="13" width="22.57421875" style="1" customWidth="1"/>
    <col min="14" max="14" width="2.57421875" style="1" customWidth="1"/>
    <col min="15" max="15" width="18.57421875" style="1" customWidth="1"/>
    <col min="16" max="16" width="14.00390625" style="1" bestFit="1" customWidth="1"/>
    <col min="17" max="17" width="17.57421875" style="1" customWidth="1"/>
    <col min="18" max="18" width="16.8515625" style="1" customWidth="1"/>
    <col min="19" max="19" width="16.57421875" style="1" customWidth="1"/>
    <col min="20" max="20" width="14.57421875" style="1" customWidth="1"/>
    <col min="21" max="21" width="17.57421875" style="1" customWidth="1"/>
    <col min="22" max="22" width="15.421875" style="1" customWidth="1"/>
    <col min="23" max="23" width="14.421875" style="1" customWidth="1"/>
    <col min="24" max="24" width="19.421875" style="1" customWidth="1"/>
    <col min="25" max="25" width="15.421875" style="1" customWidth="1"/>
    <col min="26" max="26" width="16.421875" style="1" customWidth="1"/>
    <col min="27" max="27" width="16.57421875" style="1" customWidth="1"/>
    <col min="28" max="28" width="17.57421875" style="1" customWidth="1"/>
    <col min="29" max="29" width="12.421875" style="1" customWidth="1"/>
    <col min="30" max="30" width="13.421875" style="1" customWidth="1"/>
    <col min="31" max="31" width="12.8515625" style="1" customWidth="1"/>
    <col min="32" max="32" width="12.57421875" style="1" customWidth="1"/>
    <col min="33" max="33" width="11.00390625" style="1" customWidth="1"/>
    <col min="34" max="16384" width="8.8515625" style="1" customWidth="1"/>
  </cols>
  <sheetData>
    <row r="1" spans="1:11" ht="12.75">
      <c r="A1" s="30" t="s">
        <v>26</v>
      </c>
      <c r="K1" s="17" t="s">
        <v>70</v>
      </c>
    </row>
    <row r="2" spans="3:11" ht="12">
      <c r="C2" s="3"/>
      <c r="D2" s="3"/>
      <c r="E2" s="3"/>
      <c r="K2" s="6"/>
    </row>
    <row r="3" spans="1:11" ht="19.5">
      <c r="A3" s="114" t="s">
        <v>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19.5">
      <c r="A4" s="114" t="s">
        <v>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ht="19.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2">
      <c r="A6" s="1" t="s">
        <v>17</v>
      </c>
      <c r="C6" s="116"/>
      <c r="D6" s="117"/>
      <c r="E6" s="117"/>
      <c r="K6" s="6"/>
    </row>
    <row r="8" spans="1:11" ht="15">
      <c r="A8" s="7" t="s">
        <v>19</v>
      </c>
      <c r="B8" s="8"/>
      <c r="C8" s="8"/>
      <c r="D8" s="8"/>
      <c r="E8" s="8"/>
      <c r="F8" s="10"/>
      <c r="G8" s="8"/>
      <c r="H8" s="9"/>
      <c r="I8" s="8"/>
      <c r="J8" s="8"/>
      <c r="K8" s="8"/>
    </row>
    <row r="9" spans="1:11" ht="15">
      <c r="A9" s="8"/>
      <c r="B9" s="8"/>
      <c r="C9" s="8"/>
      <c r="D9" s="8"/>
      <c r="E9" s="8"/>
      <c r="F9" s="10"/>
      <c r="G9" s="8"/>
      <c r="H9" s="9"/>
      <c r="I9" s="8"/>
      <c r="J9" s="8"/>
      <c r="K9" s="8"/>
    </row>
    <row r="10" spans="1:11" ht="15">
      <c r="A10" s="8"/>
      <c r="B10" s="8"/>
      <c r="C10" s="8"/>
      <c r="D10" s="8"/>
      <c r="E10" s="8"/>
      <c r="F10" s="10"/>
      <c r="G10" s="8"/>
      <c r="H10" s="9"/>
      <c r="I10" s="8"/>
      <c r="J10" s="8"/>
      <c r="K10" s="8"/>
    </row>
    <row r="11" spans="1:8" ht="15">
      <c r="A11" s="8"/>
      <c r="B11" s="8"/>
      <c r="C11" s="8"/>
      <c r="D11" s="8"/>
      <c r="E11" s="11" t="s">
        <v>0</v>
      </c>
      <c r="F11" s="12"/>
      <c r="G11" s="11" t="s">
        <v>0</v>
      </c>
      <c r="H11" s="12"/>
    </row>
    <row r="12" spans="1:8" ht="15">
      <c r="A12" s="8"/>
      <c r="B12" s="8"/>
      <c r="C12" s="8"/>
      <c r="D12" s="8"/>
      <c r="E12" s="11" t="s">
        <v>7</v>
      </c>
      <c r="F12" s="12"/>
      <c r="G12" s="11" t="s">
        <v>7</v>
      </c>
      <c r="H12" s="12"/>
    </row>
    <row r="13" spans="1:15" ht="15.75" thickBot="1">
      <c r="A13" s="8"/>
      <c r="B13" s="8"/>
      <c r="C13" s="8"/>
      <c r="D13" s="8"/>
      <c r="E13" s="13" t="s">
        <v>4</v>
      </c>
      <c r="F13" s="15"/>
      <c r="G13" s="13" t="s">
        <v>4</v>
      </c>
      <c r="H13" s="15"/>
      <c r="O13" s="34" t="s">
        <v>36</v>
      </c>
    </row>
    <row r="14" spans="1:32" ht="52.5" customHeight="1">
      <c r="A14" s="8"/>
      <c r="B14" s="11" t="s">
        <v>6</v>
      </c>
      <c r="C14" s="8"/>
      <c r="D14" s="8"/>
      <c r="E14" s="40" t="s">
        <v>146</v>
      </c>
      <c r="F14" s="16"/>
      <c r="G14" s="40" t="s">
        <v>147</v>
      </c>
      <c r="H14" s="16"/>
      <c r="I14" s="39" t="s">
        <v>51</v>
      </c>
      <c r="J14" s="8"/>
      <c r="K14" s="39" t="s">
        <v>96</v>
      </c>
      <c r="L14" s="8"/>
      <c r="M14" s="39" t="s">
        <v>99</v>
      </c>
      <c r="O14" s="80" t="s">
        <v>146</v>
      </c>
      <c r="P14" s="41" t="s">
        <v>80</v>
      </c>
      <c r="Q14" s="41" t="s">
        <v>135</v>
      </c>
      <c r="R14" s="41" t="s">
        <v>101</v>
      </c>
      <c r="S14" s="71" t="s">
        <v>102</v>
      </c>
      <c r="T14" s="41" t="s">
        <v>46</v>
      </c>
      <c r="U14" s="41" t="s">
        <v>136</v>
      </c>
      <c r="V14" s="41" t="s">
        <v>107</v>
      </c>
      <c r="W14" s="42" t="s">
        <v>108</v>
      </c>
      <c r="X14" s="69" t="s">
        <v>147</v>
      </c>
      <c r="Y14" s="41" t="s">
        <v>47</v>
      </c>
      <c r="Z14" s="41" t="s">
        <v>137</v>
      </c>
      <c r="AA14" s="41" t="s">
        <v>103</v>
      </c>
      <c r="AB14" s="71" t="s">
        <v>104</v>
      </c>
      <c r="AC14" s="75" t="s">
        <v>48</v>
      </c>
      <c r="AD14" s="41" t="s">
        <v>138</v>
      </c>
      <c r="AE14" s="41" t="s">
        <v>105</v>
      </c>
      <c r="AF14" s="42" t="s">
        <v>106</v>
      </c>
    </row>
    <row r="15" spans="1:32" ht="15">
      <c r="A15" s="8"/>
      <c r="B15" s="13" t="s">
        <v>1</v>
      </c>
      <c r="C15" s="8"/>
      <c r="D15" s="8"/>
      <c r="E15" s="13" t="s">
        <v>13</v>
      </c>
      <c r="F15" s="15"/>
      <c r="G15" s="13" t="s">
        <v>13</v>
      </c>
      <c r="H15" s="15"/>
      <c r="I15" s="13"/>
      <c r="J15" s="8"/>
      <c r="K15" s="13"/>
      <c r="L15" s="8"/>
      <c r="M15" s="13"/>
      <c r="O15" s="43"/>
      <c r="P15" s="2"/>
      <c r="Q15" s="2"/>
      <c r="R15" s="2"/>
      <c r="S15" s="72"/>
      <c r="T15" s="2"/>
      <c r="U15" s="2"/>
      <c r="V15" s="2"/>
      <c r="W15" s="44"/>
      <c r="X15" s="43"/>
      <c r="Y15" s="2"/>
      <c r="Z15" s="2"/>
      <c r="AA15" s="2"/>
      <c r="AB15" s="72"/>
      <c r="AC15" s="76"/>
      <c r="AD15" s="2"/>
      <c r="AE15" s="2"/>
      <c r="AF15" s="44"/>
    </row>
    <row r="16" spans="1:32" ht="15">
      <c r="A16" s="8"/>
      <c r="B16" s="13"/>
      <c r="C16" s="8"/>
      <c r="D16" s="8"/>
      <c r="E16" s="13"/>
      <c r="F16" s="15"/>
      <c r="G16" s="13"/>
      <c r="H16" s="14"/>
      <c r="I16" s="8"/>
      <c r="J16" s="8"/>
      <c r="K16" s="8"/>
      <c r="L16" s="8"/>
      <c r="M16" s="8"/>
      <c r="O16" s="43"/>
      <c r="P16" s="2"/>
      <c r="Q16" s="2"/>
      <c r="R16" s="2"/>
      <c r="S16" s="72"/>
      <c r="T16" s="2"/>
      <c r="U16" s="2"/>
      <c r="V16" s="2"/>
      <c r="W16" s="44"/>
      <c r="X16" s="43"/>
      <c r="Y16" s="2"/>
      <c r="Z16" s="2"/>
      <c r="AA16" s="2"/>
      <c r="AB16" s="72"/>
      <c r="AC16" s="76"/>
      <c r="AD16" s="2"/>
      <c r="AE16" s="2"/>
      <c r="AF16" s="44"/>
    </row>
    <row r="17" spans="2:32" ht="12.75">
      <c r="B17" s="21" t="s">
        <v>2</v>
      </c>
      <c r="C17" s="22">
        <v>5000000</v>
      </c>
      <c r="E17" s="19"/>
      <c r="F17" s="25"/>
      <c r="G17" s="19"/>
      <c r="H17" s="20"/>
      <c r="I17" s="101"/>
      <c r="J17" s="27"/>
      <c r="K17" s="101"/>
      <c r="L17" s="27"/>
      <c r="M17" s="101"/>
      <c r="O17" s="45">
        <v>4000000</v>
      </c>
      <c r="P17" s="48">
        <f aca="true" t="shared" si="0" ref="P17:P24">($E17*$O17)/1000</f>
        <v>0</v>
      </c>
      <c r="Q17" s="48">
        <f aca="true" t="shared" si="1" ref="Q17:Q24">($E17*$I17)*($O17/1000)</f>
        <v>0</v>
      </c>
      <c r="R17" s="48">
        <f aca="true" t="shared" si="2" ref="R17:R24">($E17*$K17)*($O17/1000)</f>
        <v>0</v>
      </c>
      <c r="S17" s="73">
        <f aca="true" t="shared" si="3" ref="S17:S24">($E17*$M17)*($O17/1000)</f>
        <v>0</v>
      </c>
      <c r="T17" s="67">
        <f aca="true" t="shared" si="4" ref="T17:T24">P17</f>
        <v>0</v>
      </c>
      <c r="U17" s="48">
        <f aca="true" t="shared" si="5" ref="U17:U24">P17+Q17</f>
        <v>0</v>
      </c>
      <c r="V17" s="48">
        <f aca="true" t="shared" si="6" ref="V17:V24">P17+R17</f>
        <v>0</v>
      </c>
      <c r="W17" s="53">
        <f aca="true" t="shared" si="7" ref="W17:W24">P17+S17</f>
        <v>0</v>
      </c>
      <c r="X17" s="49">
        <v>4000000</v>
      </c>
      <c r="Y17" s="48">
        <f aca="true" t="shared" si="8" ref="Y17:Y24">($G17*$X17)/1000</f>
        <v>0</v>
      </c>
      <c r="Z17" s="48">
        <f aca="true" t="shared" si="9" ref="Z17:Z24">($G17*$I17)*($X17/1000)</f>
        <v>0</v>
      </c>
      <c r="AA17" s="48">
        <f aca="true" t="shared" si="10" ref="AA17:AA24">($G17*$K17)*($X17/1000)</f>
        <v>0</v>
      </c>
      <c r="AB17" s="73">
        <f aca="true" t="shared" si="11" ref="AB17:AB24">($G17*$M17)*($X17/1000)</f>
        <v>0</v>
      </c>
      <c r="AC17" s="77">
        <f aca="true" t="shared" si="12" ref="AC17:AC24">Y17</f>
        <v>0</v>
      </c>
      <c r="AD17" s="48">
        <f aca="true" t="shared" si="13" ref="AD17:AD24">Y17+Z17</f>
        <v>0</v>
      </c>
      <c r="AE17" s="52">
        <f aca="true" t="shared" si="14" ref="AE17:AE24">Y17+AA17</f>
        <v>0</v>
      </c>
      <c r="AF17" s="53">
        <f aca="true" t="shared" si="15" ref="AF17:AF24">Y17+AB17</f>
        <v>0</v>
      </c>
    </row>
    <row r="18" spans="2:32" ht="12.75">
      <c r="B18" s="23">
        <v>5000001</v>
      </c>
      <c r="C18" s="22">
        <v>10000000</v>
      </c>
      <c r="E18" s="19"/>
      <c r="F18" s="25"/>
      <c r="G18" s="19"/>
      <c r="H18" s="20"/>
      <c r="I18" s="101"/>
      <c r="J18" s="27"/>
      <c r="K18" s="101"/>
      <c r="L18" s="27"/>
      <c r="M18" s="101"/>
      <c r="O18" s="45">
        <v>8000000</v>
      </c>
      <c r="P18" s="48">
        <f t="shared" si="0"/>
        <v>0</v>
      </c>
      <c r="Q18" s="48">
        <f t="shared" si="1"/>
        <v>0</v>
      </c>
      <c r="R18" s="48">
        <f t="shared" si="2"/>
        <v>0</v>
      </c>
      <c r="S18" s="73">
        <f t="shared" si="3"/>
        <v>0</v>
      </c>
      <c r="T18" s="67">
        <f t="shared" si="4"/>
        <v>0</v>
      </c>
      <c r="U18" s="48">
        <f t="shared" si="5"/>
        <v>0</v>
      </c>
      <c r="V18" s="48">
        <f t="shared" si="6"/>
        <v>0</v>
      </c>
      <c r="W18" s="53">
        <f t="shared" si="7"/>
        <v>0</v>
      </c>
      <c r="X18" s="49">
        <v>8000000</v>
      </c>
      <c r="Y18" s="48">
        <f t="shared" si="8"/>
        <v>0</v>
      </c>
      <c r="Z18" s="48">
        <f t="shared" si="9"/>
        <v>0</v>
      </c>
      <c r="AA18" s="48">
        <f t="shared" si="10"/>
        <v>0</v>
      </c>
      <c r="AB18" s="73">
        <f t="shared" si="11"/>
        <v>0</v>
      </c>
      <c r="AC18" s="77">
        <f t="shared" si="12"/>
        <v>0</v>
      </c>
      <c r="AD18" s="48">
        <f t="shared" si="13"/>
        <v>0</v>
      </c>
      <c r="AE18" s="52">
        <f t="shared" si="14"/>
        <v>0</v>
      </c>
      <c r="AF18" s="53">
        <f t="shared" si="15"/>
        <v>0</v>
      </c>
    </row>
    <row r="19" spans="2:32" ht="12.75">
      <c r="B19" s="23">
        <v>10000001</v>
      </c>
      <c r="C19" s="22">
        <v>15000000</v>
      </c>
      <c r="E19" s="19"/>
      <c r="F19" s="25"/>
      <c r="G19" s="19"/>
      <c r="H19" s="20"/>
      <c r="I19" s="101"/>
      <c r="J19" s="27"/>
      <c r="K19" s="101"/>
      <c r="L19" s="27"/>
      <c r="M19" s="101"/>
      <c r="O19" s="45">
        <v>12000000</v>
      </c>
      <c r="P19" s="48">
        <f t="shared" si="0"/>
        <v>0</v>
      </c>
      <c r="Q19" s="48">
        <f t="shared" si="1"/>
        <v>0</v>
      </c>
      <c r="R19" s="48">
        <f>($E19*$K19)*($O19/1000)</f>
        <v>0</v>
      </c>
      <c r="S19" s="73">
        <f t="shared" si="3"/>
        <v>0</v>
      </c>
      <c r="T19" s="67">
        <f t="shared" si="4"/>
        <v>0</v>
      </c>
      <c r="U19" s="48">
        <f t="shared" si="5"/>
        <v>0</v>
      </c>
      <c r="V19" s="48">
        <f t="shared" si="6"/>
        <v>0</v>
      </c>
      <c r="W19" s="53">
        <f t="shared" si="7"/>
        <v>0</v>
      </c>
      <c r="X19" s="49">
        <v>12000000</v>
      </c>
      <c r="Y19" s="48">
        <f t="shared" si="8"/>
        <v>0</v>
      </c>
      <c r="Z19" s="48">
        <f t="shared" si="9"/>
        <v>0</v>
      </c>
      <c r="AA19" s="48">
        <f t="shared" si="10"/>
        <v>0</v>
      </c>
      <c r="AB19" s="73">
        <f t="shared" si="11"/>
        <v>0</v>
      </c>
      <c r="AC19" s="77">
        <f t="shared" si="12"/>
        <v>0</v>
      </c>
      <c r="AD19" s="48">
        <f t="shared" si="13"/>
        <v>0</v>
      </c>
      <c r="AE19" s="52">
        <f t="shared" si="14"/>
        <v>0</v>
      </c>
      <c r="AF19" s="53">
        <f t="shared" si="15"/>
        <v>0</v>
      </c>
    </row>
    <row r="20" spans="2:32" ht="12.75">
      <c r="B20" s="23">
        <v>15000001</v>
      </c>
      <c r="C20" s="22">
        <v>20000000</v>
      </c>
      <c r="E20" s="19"/>
      <c r="F20" s="25"/>
      <c r="G20" s="19"/>
      <c r="H20" s="20"/>
      <c r="I20" s="101"/>
      <c r="J20" s="27"/>
      <c r="K20" s="101"/>
      <c r="L20" s="27"/>
      <c r="M20" s="101"/>
      <c r="O20" s="45">
        <v>18000000</v>
      </c>
      <c r="P20" s="48">
        <f t="shared" si="0"/>
        <v>0</v>
      </c>
      <c r="Q20" s="48">
        <f t="shared" si="1"/>
        <v>0</v>
      </c>
      <c r="R20" s="48">
        <f t="shared" si="2"/>
        <v>0</v>
      </c>
      <c r="S20" s="73">
        <f t="shared" si="3"/>
        <v>0</v>
      </c>
      <c r="T20" s="67">
        <f t="shared" si="4"/>
        <v>0</v>
      </c>
      <c r="U20" s="48">
        <f t="shared" si="5"/>
        <v>0</v>
      </c>
      <c r="V20" s="48">
        <f t="shared" si="6"/>
        <v>0</v>
      </c>
      <c r="W20" s="53">
        <f t="shared" si="7"/>
        <v>0</v>
      </c>
      <c r="X20" s="49">
        <v>18000000</v>
      </c>
      <c r="Y20" s="48">
        <f t="shared" si="8"/>
        <v>0</v>
      </c>
      <c r="Z20" s="48">
        <f t="shared" si="9"/>
        <v>0</v>
      </c>
      <c r="AA20" s="48">
        <f t="shared" si="10"/>
        <v>0</v>
      </c>
      <c r="AB20" s="73">
        <f t="shared" si="11"/>
        <v>0</v>
      </c>
      <c r="AC20" s="77">
        <f t="shared" si="12"/>
        <v>0</v>
      </c>
      <c r="AD20" s="48">
        <f t="shared" si="13"/>
        <v>0</v>
      </c>
      <c r="AE20" s="52">
        <f t="shared" si="14"/>
        <v>0</v>
      </c>
      <c r="AF20" s="53">
        <f t="shared" si="15"/>
        <v>0</v>
      </c>
    </row>
    <row r="21" spans="2:32" ht="12.75">
      <c r="B21" s="23">
        <v>20000001</v>
      </c>
      <c r="C21" s="22">
        <v>30000000</v>
      </c>
      <c r="E21" s="19"/>
      <c r="F21" s="25"/>
      <c r="G21" s="19"/>
      <c r="H21" s="20"/>
      <c r="I21" s="101"/>
      <c r="J21" s="27"/>
      <c r="K21" s="101"/>
      <c r="L21" s="27"/>
      <c r="M21" s="101"/>
      <c r="O21" s="45">
        <v>25000000</v>
      </c>
      <c r="P21" s="48">
        <f t="shared" si="0"/>
        <v>0</v>
      </c>
      <c r="Q21" s="48">
        <f t="shared" si="1"/>
        <v>0</v>
      </c>
      <c r="R21" s="48">
        <f t="shared" si="2"/>
        <v>0</v>
      </c>
      <c r="S21" s="73">
        <f t="shared" si="3"/>
        <v>0</v>
      </c>
      <c r="T21" s="67">
        <f t="shared" si="4"/>
        <v>0</v>
      </c>
      <c r="U21" s="48">
        <f t="shared" si="5"/>
        <v>0</v>
      </c>
      <c r="V21" s="48">
        <f t="shared" si="6"/>
        <v>0</v>
      </c>
      <c r="W21" s="53">
        <f t="shared" si="7"/>
        <v>0</v>
      </c>
      <c r="X21" s="49">
        <v>25000000</v>
      </c>
      <c r="Y21" s="48">
        <f t="shared" si="8"/>
        <v>0</v>
      </c>
      <c r="Z21" s="48">
        <f t="shared" si="9"/>
        <v>0</v>
      </c>
      <c r="AA21" s="48">
        <f t="shared" si="10"/>
        <v>0</v>
      </c>
      <c r="AB21" s="73">
        <f t="shared" si="11"/>
        <v>0</v>
      </c>
      <c r="AC21" s="77">
        <f t="shared" si="12"/>
        <v>0</v>
      </c>
      <c r="AD21" s="48">
        <f t="shared" si="13"/>
        <v>0</v>
      </c>
      <c r="AE21" s="52">
        <f t="shared" si="14"/>
        <v>0</v>
      </c>
      <c r="AF21" s="53">
        <f t="shared" si="15"/>
        <v>0</v>
      </c>
    </row>
    <row r="22" spans="2:32" ht="12.75">
      <c r="B22" s="23">
        <v>30000001</v>
      </c>
      <c r="C22" s="22">
        <v>40000000</v>
      </c>
      <c r="E22" s="19"/>
      <c r="F22" s="25"/>
      <c r="G22" s="19"/>
      <c r="H22" s="20"/>
      <c r="I22" s="101"/>
      <c r="J22" s="27"/>
      <c r="K22" s="101"/>
      <c r="L22" s="27"/>
      <c r="M22" s="101"/>
      <c r="O22" s="45">
        <v>38000000</v>
      </c>
      <c r="P22" s="48">
        <f t="shared" si="0"/>
        <v>0</v>
      </c>
      <c r="Q22" s="48">
        <f t="shared" si="1"/>
        <v>0</v>
      </c>
      <c r="R22" s="48">
        <f t="shared" si="2"/>
        <v>0</v>
      </c>
      <c r="S22" s="73">
        <f t="shared" si="3"/>
        <v>0</v>
      </c>
      <c r="T22" s="67">
        <f t="shared" si="4"/>
        <v>0</v>
      </c>
      <c r="U22" s="48">
        <f t="shared" si="5"/>
        <v>0</v>
      </c>
      <c r="V22" s="48">
        <f t="shared" si="6"/>
        <v>0</v>
      </c>
      <c r="W22" s="53">
        <f t="shared" si="7"/>
        <v>0</v>
      </c>
      <c r="X22" s="49">
        <v>38000000</v>
      </c>
      <c r="Y22" s="48">
        <f t="shared" si="8"/>
        <v>0</v>
      </c>
      <c r="Z22" s="48">
        <f t="shared" si="9"/>
        <v>0</v>
      </c>
      <c r="AA22" s="48">
        <f t="shared" si="10"/>
        <v>0</v>
      </c>
      <c r="AB22" s="73">
        <f t="shared" si="11"/>
        <v>0</v>
      </c>
      <c r="AC22" s="77">
        <f t="shared" si="12"/>
        <v>0</v>
      </c>
      <c r="AD22" s="48">
        <f t="shared" si="13"/>
        <v>0</v>
      </c>
      <c r="AE22" s="52">
        <f t="shared" si="14"/>
        <v>0</v>
      </c>
      <c r="AF22" s="53">
        <f t="shared" si="15"/>
        <v>0</v>
      </c>
    </row>
    <row r="23" spans="2:32" ht="12.75">
      <c r="B23" s="23">
        <v>40000001</v>
      </c>
      <c r="C23" s="22">
        <v>50000000</v>
      </c>
      <c r="E23" s="19"/>
      <c r="F23" s="25"/>
      <c r="G23" s="19"/>
      <c r="H23" s="20"/>
      <c r="I23" s="101"/>
      <c r="J23" s="27"/>
      <c r="K23" s="101"/>
      <c r="L23" s="27"/>
      <c r="M23" s="101"/>
      <c r="O23" s="45">
        <v>47000000</v>
      </c>
      <c r="P23" s="48">
        <f t="shared" si="0"/>
        <v>0</v>
      </c>
      <c r="Q23" s="48">
        <f t="shared" si="1"/>
        <v>0</v>
      </c>
      <c r="R23" s="48">
        <f t="shared" si="2"/>
        <v>0</v>
      </c>
      <c r="S23" s="73">
        <f t="shared" si="3"/>
        <v>0</v>
      </c>
      <c r="T23" s="67">
        <f t="shared" si="4"/>
        <v>0</v>
      </c>
      <c r="U23" s="48">
        <f t="shared" si="5"/>
        <v>0</v>
      </c>
      <c r="V23" s="48">
        <f t="shared" si="6"/>
        <v>0</v>
      </c>
      <c r="W23" s="53">
        <f t="shared" si="7"/>
        <v>0</v>
      </c>
      <c r="X23" s="49">
        <v>47000000</v>
      </c>
      <c r="Y23" s="48">
        <f t="shared" si="8"/>
        <v>0</v>
      </c>
      <c r="Z23" s="48">
        <f t="shared" si="9"/>
        <v>0</v>
      </c>
      <c r="AA23" s="48">
        <f t="shared" si="10"/>
        <v>0</v>
      </c>
      <c r="AB23" s="73">
        <f t="shared" si="11"/>
        <v>0</v>
      </c>
      <c r="AC23" s="77">
        <f t="shared" si="12"/>
        <v>0</v>
      </c>
      <c r="AD23" s="48">
        <f t="shared" si="13"/>
        <v>0</v>
      </c>
      <c r="AE23" s="52">
        <f t="shared" si="14"/>
        <v>0</v>
      </c>
      <c r="AF23" s="53">
        <f t="shared" si="15"/>
        <v>0</v>
      </c>
    </row>
    <row r="24" spans="2:32" ht="13.5" thickBot="1">
      <c r="B24" s="23">
        <v>50000001</v>
      </c>
      <c r="C24" s="24" t="s">
        <v>3</v>
      </c>
      <c r="E24" s="19"/>
      <c r="F24" s="25"/>
      <c r="G24" s="19"/>
      <c r="H24" s="20"/>
      <c r="I24" s="101"/>
      <c r="J24" s="27"/>
      <c r="K24" s="101"/>
      <c r="L24" s="27"/>
      <c r="M24" s="101"/>
      <c r="O24" s="46">
        <v>65000000</v>
      </c>
      <c r="P24" s="50">
        <f t="shared" si="0"/>
        <v>0</v>
      </c>
      <c r="Q24" s="50">
        <f t="shared" si="1"/>
        <v>0</v>
      </c>
      <c r="R24" s="50">
        <f t="shared" si="2"/>
        <v>0</v>
      </c>
      <c r="S24" s="74">
        <f t="shared" si="3"/>
        <v>0</v>
      </c>
      <c r="T24" s="68">
        <f t="shared" si="4"/>
        <v>0</v>
      </c>
      <c r="U24" s="50">
        <f t="shared" si="5"/>
        <v>0</v>
      </c>
      <c r="V24" s="50">
        <f t="shared" si="6"/>
        <v>0</v>
      </c>
      <c r="W24" s="55">
        <f t="shared" si="7"/>
        <v>0</v>
      </c>
      <c r="X24" s="51">
        <v>65000000</v>
      </c>
      <c r="Y24" s="50">
        <f t="shared" si="8"/>
        <v>0</v>
      </c>
      <c r="Z24" s="50">
        <f t="shared" si="9"/>
        <v>0</v>
      </c>
      <c r="AA24" s="50">
        <f t="shared" si="10"/>
        <v>0</v>
      </c>
      <c r="AB24" s="74">
        <f t="shared" si="11"/>
        <v>0</v>
      </c>
      <c r="AC24" s="78">
        <f t="shared" si="12"/>
        <v>0</v>
      </c>
      <c r="AD24" s="50">
        <f t="shared" si="13"/>
        <v>0</v>
      </c>
      <c r="AE24" s="54">
        <f t="shared" si="14"/>
        <v>0</v>
      </c>
      <c r="AF24" s="55">
        <f t="shared" si="15"/>
        <v>0</v>
      </c>
    </row>
    <row r="25" spans="14:20" ht="12">
      <c r="N25" s="2"/>
      <c r="O25" s="2"/>
      <c r="P25" s="2"/>
      <c r="Q25" s="2"/>
      <c r="R25" s="2"/>
      <c r="S25" s="2"/>
      <c r="T25" s="2"/>
    </row>
    <row r="26" spans="1:32" ht="12">
      <c r="A26" s="4" t="s">
        <v>12</v>
      </c>
      <c r="K26" s="35"/>
      <c r="O26" s="92"/>
      <c r="Q26" s="25"/>
      <c r="V26" s="17" t="s">
        <v>53</v>
      </c>
      <c r="W26" s="35">
        <f>SUM(T17:W24)</f>
        <v>0</v>
      </c>
      <c r="AE26" s="17" t="s">
        <v>54</v>
      </c>
      <c r="AF26" s="35">
        <f>SUM(AC17:AF24)</f>
        <v>0</v>
      </c>
    </row>
    <row r="27" ht="12">
      <c r="A27" s="5" t="s">
        <v>87</v>
      </c>
    </row>
    <row r="28" ht="12">
      <c r="A28" s="5" t="s">
        <v>52</v>
      </c>
    </row>
    <row r="30" ht="12">
      <c r="E30" s="35"/>
    </row>
  </sheetData>
  <sheetProtection password="CD0A" sheet="1"/>
  <protectedRanges>
    <protectedRange password="CF29" sqref="F17:G24" name="Range1_2_2"/>
  </protectedRanges>
  <mergeCells count="3">
    <mergeCell ref="A3:K3"/>
    <mergeCell ref="A4:K4"/>
    <mergeCell ref="C6:E6"/>
  </mergeCells>
  <printOptions/>
  <pageMargins left="0.5" right="0.5" top="0.5" bottom="0.5" header="0.25" footer="0.25"/>
  <pageSetup fitToHeight="1" fitToWidth="1" horizontalDpi="600" verticalDpi="600" orientation="landscape" pageOrder="overThenDown" paperSize="5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"/>
  <sheetViews>
    <sheetView zoomScalePageLayoutView="0" workbookViewId="0" topLeftCell="A1">
      <selection activeCell="M17" sqref="M17:M24"/>
    </sheetView>
  </sheetViews>
  <sheetFormatPr defaultColWidth="8.8515625" defaultRowHeight="12.75"/>
  <cols>
    <col min="1" max="1" width="2.57421875" style="1" customWidth="1"/>
    <col min="2" max="2" width="12.8515625" style="1" customWidth="1"/>
    <col min="3" max="3" width="11.421875" style="1" customWidth="1"/>
    <col min="4" max="4" width="2.57421875" style="1" customWidth="1"/>
    <col min="5" max="5" width="28.57421875" style="1" customWidth="1"/>
    <col min="6" max="6" width="2.57421875" style="3" customWidth="1"/>
    <col min="7" max="7" width="32.57421875" style="1" customWidth="1"/>
    <col min="8" max="8" width="2.57421875" style="2" customWidth="1"/>
    <col min="9" max="9" width="22.57421875" style="1" bestFit="1" customWidth="1"/>
    <col min="10" max="10" width="2.57421875" style="1" customWidth="1"/>
    <col min="11" max="11" width="22.57421875" style="1" customWidth="1"/>
    <col min="12" max="12" width="2.57421875" style="1" customWidth="1"/>
    <col min="13" max="13" width="22.57421875" style="1" customWidth="1"/>
    <col min="14" max="14" width="2.57421875" style="1" customWidth="1"/>
    <col min="15" max="15" width="18.57421875" style="1" customWidth="1"/>
    <col min="16" max="16" width="14.00390625" style="1" bestFit="1" customWidth="1"/>
    <col min="17" max="17" width="17.57421875" style="1" customWidth="1"/>
    <col min="18" max="18" width="17.140625" style="1" customWidth="1"/>
    <col min="19" max="19" width="17.8515625" style="1" customWidth="1"/>
    <col min="20" max="22" width="14.00390625" style="1" bestFit="1" customWidth="1"/>
    <col min="23" max="23" width="15.421875" style="1" bestFit="1" customWidth="1"/>
    <col min="24" max="24" width="20.00390625" style="1" customWidth="1"/>
    <col min="25" max="25" width="15.421875" style="1" bestFit="1" customWidth="1"/>
    <col min="26" max="26" width="16.421875" style="1" customWidth="1"/>
    <col min="27" max="27" width="17.8515625" style="1" customWidth="1"/>
    <col min="28" max="28" width="18.00390625" style="1" customWidth="1"/>
    <col min="29" max="32" width="14.421875" style="1" customWidth="1"/>
    <col min="33" max="16384" width="8.8515625" style="1" customWidth="1"/>
  </cols>
  <sheetData>
    <row r="1" spans="1:13" ht="12.75">
      <c r="A1" s="30" t="s">
        <v>26</v>
      </c>
      <c r="K1" s="17"/>
      <c r="M1" s="17" t="s">
        <v>71</v>
      </c>
    </row>
    <row r="2" spans="3:13" ht="12">
      <c r="C2" s="3"/>
      <c r="D2" s="3"/>
      <c r="E2" s="3"/>
      <c r="K2" s="6"/>
      <c r="M2" s="6"/>
    </row>
    <row r="3" spans="1:11" ht="19.5">
      <c r="A3" s="114" t="s">
        <v>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19.5">
      <c r="A4" s="114" t="s">
        <v>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ht="19.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3" ht="12">
      <c r="A6" s="1" t="s">
        <v>17</v>
      </c>
      <c r="C6" s="116"/>
      <c r="D6" s="117"/>
      <c r="E6" s="117"/>
      <c r="K6" s="6"/>
      <c r="M6" s="6"/>
    </row>
    <row r="8" spans="1:13" ht="15">
      <c r="A8" s="7" t="s">
        <v>23</v>
      </c>
      <c r="B8" s="8"/>
      <c r="C8" s="8"/>
      <c r="D8" s="8"/>
      <c r="E8" s="8"/>
      <c r="F8" s="10"/>
      <c r="G8" s="8"/>
      <c r="H8" s="9"/>
      <c r="I8" s="8"/>
      <c r="J8" s="8"/>
      <c r="K8" s="8"/>
      <c r="L8" s="8"/>
      <c r="M8" s="8"/>
    </row>
    <row r="9" spans="1:13" ht="15">
      <c r="A9" s="8"/>
      <c r="B9" s="8"/>
      <c r="C9" s="8"/>
      <c r="D9" s="8"/>
      <c r="E9" s="8"/>
      <c r="F9" s="10"/>
      <c r="G9" s="8"/>
      <c r="H9" s="9"/>
      <c r="I9" s="8"/>
      <c r="J9" s="8"/>
      <c r="K9" s="8"/>
      <c r="L9" s="8"/>
      <c r="M9" s="8"/>
    </row>
    <row r="10" spans="1:13" ht="15">
      <c r="A10" s="8"/>
      <c r="B10" s="8"/>
      <c r="C10" s="8"/>
      <c r="D10" s="8"/>
      <c r="E10" s="8"/>
      <c r="F10" s="10"/>
      <c r="G10" s="8"/>
      <c r="H10" s="9"/>
      <c r="I10" s="8"/>
      <c r="J10" s="8"/>
      <c r="K10" s="8"/>
      <c r="L10" s="8"/>
      <c r="M10" s="8"/>
    </row>
    <row r="11" spans="1:8" ht="15">
      <c r="A11" s="8"/>
      <c r="B11" s="8"/>
      <c r="C11" s="8"/>
      <c r="D11" s="8"/>
      <c r="E11" s="11" t="s">
        <v>0</v>
      </c>
      <c r="F11" s="12"/>
      <c r="G11" s="11" t="s">
        <v>0</v>
      </c>
      <c r="H11" s="12"/>
    </row>
    <row r="12" spans="1:8" ht="15">
      <c r="A12" s="8"/>
      <c r="B12" s="8"/>
      <c r="C12" s="8"/>
      <c r="D12" s="8"/>
      <c r="E12" s="11" t="s">
        <v>7</v>
      </c>
      <c r="F12" s="12"/>
      <c r="G12" s="11" t="s">
        <v>7</v>
      </c>
      <c r="H12" s="12"/>
    </row>
    <row r="13" spans="1:15" ht="15.75" thickBot="1">
      <c r="A13" s="8"/>
      <c r="B13" s="8"/>
      <c r="C13" s="8"/>
      <c r="D13" s="8"/>
      <c r="E13" s="13" t="s">
        <v>97</v>
      </c>
      <c r="F13" s="15"/>
      <c r="G13" s="13" t="s">
        <v>97</v>
      </c>
      <c r="H13" s="15"/>
      <c r="O13" s="34" t="s">
        <v>36</v>
      </c>
    </row>
    <row r="14" spans="1:32" ht="46.5">
      <c r="A14" s="8"/>
      <c r="B14" s="11" t="s">
        <v>6</v>
      </c>
      <c r="C14" s="8"/>
      <c r="D14" s="8"/>
      <c r="E14" s="40" t="s">
        <v>146</v>
      </c>
      <c r="F14" s="16"/>
      <c r="G14" s="40" t="s">
        <v>147</v>
      </c>
      <c r="H14" s="16"/>
      <c r="I14" s="39" t="s">
        <v>98</v>
      </c>
      <c r="J14" s="8"/>
      <c r="K14" s="39" t="s">
        <v>99</v>
      </c>
      <c r="L14" s="8"/>
      <c r="M14" s="39" t="s">
        <v>100</v>
      </c>
      <c r="O14" s="80" t="s">
        <v>146</v>
      </c>
      <c r="P14" s="41" t="s">
        <v>80</v>
      </c>
      <c r="Q14" s="41" t="s">
        <v>109</v>
      </c>
      <c r="R14" s="41" t="s">
        <v>110</v>
      </c>
      <c r="S14" s="71" t="s">
        <v>111</v>
      </c>
      <c r="T14" s="41" t="s">
        <v>46</v>
      </c>
      <c r="U14" s="41" t="s">
        <v>112</v>
      </c>
      <c r="V14" s="41" t="s">
        <v>113</v>
      </c>
      <c r="W14" s="42" t="s">
        <v>114</v>
      </c>
      <c r="X14" s="69" t="s">
        <v>147</v>
      </c>
      <c r="Y14" s="41" t="s">
        <v>47</v>
      </c>
      <c r="Z14" s="41" t="s">
        <v>115</v>
      </c>
      <c r="AA14" s="41" t="s">
        <v>116</v>
      </c>
      <c r="AB14" s="71" t="s">
        <v>117</v>
      </c>
      <c r="AC14" s="75" t="s">
        <v>48</v>
      </c>
      <c r="AD14" s="41" t="s">
        <v>118</v>
      </c>
      <c r="AE14" s="41" t="s">
        <v>119</v>
      </c>
      <c r="AF14" s="42" t="s">
        <v>120</v>
      </c>
    </row>
    <row r="15" spans="1:32" ht="15">
      <c r="A15" s="8"/>
      <c r="B15" s="13" t="s">
        <v>1</v>
      </c>
      <c r="C15" s="8"/>
      <c r="D15" s="8"/>
      <c r="E15" s="13" t="s">
        <v>13</v>
      </c>
      <c r="F15" s="15"/>
      <c r="G15" s="13" t="s">
        <v>13</v>
      </c>
      <c r="H15" s="15"/>
      <c r="I15" s="13"/>
      <c r="J15" s="8"/>
      <c r="K15" s="13"/>
      <c r="L15" s="8"/>
      <c r="M15" s="13"/>
      <c r="O15" s="43"/>
      <c r="P15" s="2"/>
      <c r="Q15" s="2"/>
      <c r="R15" s="2"/>
      <c r="S15" s="72"/>
      <c r="T15" s="2"/>
      <c r="U15" s="2"/>
      <c r="V15" s="2"/>
      <c r="W15" s="44"/>
      <c r="X15" s="43"/>
      <c r="Y15" s="2"/>
      <c r="Z15" s="2"/>
      <c r="AA15" s="2"/>
      <c r="AB15" s="72"/>
      <c r="AC15" s="76"/>
      <c r="AD15" s="2"/>
      <c r="AE15" s="2"/>
      <c r="AF15" s="44"/>
    </row>
    <row r="16" spans="1:32" ht="15">
      <c r="A16" s="8"/>
      <c r="B16" s="13"/>
      <c r="C16" s="8"/>
      <c r="D16" s="8"/>
      <c r="E16" s="13"/>
      <c r="F16" s="15"/>
      <c r="G16" s="13"/>
      <c r="H16" s="14"/>
      <c r="I16" s="8"/>
      <c r="J16" s="8"/>
      <c r="K16" s="8"/>
      <c r="L16" s="8"/>
      <c r="M16" s="8"/>
      <c r="O16" s="43"/>
      <c r="P16" s="2"/>
      <c r="Q16" s="2"/>
      <c r="R16" s="2"/>
      <c r="S16" s="72"/>
      <c r="T16" s="2"/>
      <c r="U16" s="2"/>
      <c r="V16" s="2"/>
      <c r="W16" s="44"/>
      <c r="X16" s="43"/>
      <c r="Y16" s="2"/>
      <c r="Z16" s="2"/>
      <c r="AA16" s="2"/>
      <c r="AB16" s="72"/>
      <c r="AC16" s="76"/>
      <c r="AD16" s="2"/>
      <c r="AE16" s="2"/>
      <c r="AF16" s="44"/>
    </row>
    <row r="17" spans="2:32" ht="12.75">
      <c r="B17" s="21" t="s">
        <v>2</v>
      </c>
      <c r="C17" s="22">
        <v>5000000</v>
      </c>
      <c r="E17" s="19"/>
      <c r="F17" s="103"/>
      <c r="G17" s="19"/>
      <c r="H17" s="102"/>
      <c r="I17" s="101"/>
      <c r="J17" s="27"/>
      <c r="K17" s="101"/>
      <c r="L17" s="27"/>
      <c r="M17" s="101"/>
      <c r="O17" s="45">
        <v>4000000</v>
      </c>
      <c r="P17" s="48">
        <f aca="true" t="shared" si="0" ref="P17:P24">($E17*$O17)/1000</f>
        <v>0</v>
      </c>
      <c r="Q17" s="48">
        <f aca="true" t="shared" si="1" ref="Q17:Q24">($E17*$I17)*($O17/1000)</f>
        <v>0</v>
      </c>
      <c r="R17" s="48">
        <f aca="true" t="shared" si="2" ref="R17:R24">($E17*$K17)*($O17/1000)</f>
        <v>0</v>
      </c>
      <c r="S17" s="73">
        <f aca="true" t="shared" si="3" ref="S17:S24">($E17*$M17)*($O17/1000)</f>
        <v>0</v>
      </c>
      <c r="T17" s="67">
        <f aca="true" t="shared" si="4" ref="T17:T24">P17</f>
        <v>0</v>
      </c>
      <c r="U17" s="48">
        <f aca="true" t="shared" si="5" ref="U17:U24">P17+Q17</f>
        <v>0</v>
      </c>
      <c r="V17" s="48">
        <f aca="true" t="shared" si="6" ref="V17:V24">P17+R17</f>
        <v>0</v>
      </c>
      <c r="W17" s="53">
        <f aca="true" t="shared" si="7" ref="W17:W24">P17+S17</f>
        <v>0</v>
      </c>
      <c r="X17" s="49">
        <v>4000000</v>
      </c>
      <c r="Y17" s="48">
        <f aca="true" t="shared" si="8" ref="Y17:Y24">($G17*$X17)/1000</f>
        <v>0</v>
      </c>
      <c r="Z17" s="48">
        <f aca="true" t="shared" si="9" ref="Z17:Z24">($G17*$I17)*($X17/1000)</f>
        <v>0</v>
      </c>
      <c r="AA17" s="48">
        <f aca="true" t="shared" si="10" ref="AA17:AA24">($G17*$K17)*($X17/1000)</f>
        <v>0</v>
      </c>
      <c r="AB17" s="73">
        <f aca="true" t="shared" si="11" ref="AB17:AB24">($G17*$M17)*($X17/1000)</f>
        <v>0</v>
      </c>
      <c r="AC17" s="77">
        <f aca="true" t="shared" si="12" ref="AC17:AC24">Y17</f>
        <v>0</v>
      </c>
      <c r="AD17" s="48">
        <f aca="true" t="shared" si="13" ref="AD17:AD24">Y17+Z17</f>
        <v>0</v>
      </c>
      <c r="AE17" s="52">
        <f aca="true" t="shared" si="14" ref="AE17:AE24">Y17+AA17</f>
        <v>0</v>
      </c>
      <c r="AF17" s="70">
        <f aca="true" t="shared" si="15" ref="AF17:AF24">Y17+AB17</f>
        <v>0</v>
      </c>
    </row>
    <row r="18" spans="2:32" ht="12.75">
      <c r="B18" s="23">
        <v>5000001</v>
      </c>
      <c r="C18" s="22">
        <v>10000000</v>
      </c>
      <c r="E18" s="19"/>
      <c r="F18" s="25"/>
      <c r="G18" s="19"/>
      <c r="H18" s="20"/>
      <c r="I18" s="101"/>
      <c r="J18" s="27"/>
      <c r="K18" s="101"/>
      <c r="L18" s="27"/>
      <c r="M18" s="101"/>
      <c r="O18" s="45">
        <v>8000000</v>
      </c>
      <c r="P18" s="48">
        <f t="shared" si="0"/>
        <v>0</v>
      </c>
      <c r="Q18" s="48">
        <f t="shared" si="1"/>
        <v>0</v>
      </c>
      <c r="R18" s="48">
        <f t="shared" si="2"/>
        <v>0</v>
      </c>
      <c r="S18" s="73">
        <f t="shared" si="3"/>
        <v>0</v>
      </c>
      <c r="T18" s="67">
        <f t="shared" si="4"/>
        <v>0</v>
      </c>
      <c r="U18" s="48">
        <f t="shared" si="5"/>
        <v>0</v>
      </c>
      <c r="V18" s="48">
        <f t="shared" si="6"/>
        <v>0</v>
      </c>
      <c r="W18" s="53">
        <f t="shared" si="7"/>
        <v>0</v>
      </c>
      <c r="X18" s="49">
        <v>8000000</v>
      </c>
      <c r="Y18" s="48">
        <f t="shared" si="8"/>
        <v>0</v>
      </c>
      <c r="Z18" s="48">
        <f t="shared" si="9"/>
        <v>0</v>
      </c>
      <c r="AA18" s="48">
        <f t="shared" si="10"/>
        <v>0</v>
      </c>
      <c r="AB18" s="73">
        <f t="shared" si="11"/>
        <v>0</v>
      </c>
      <c r="AC18" s="77">
        <f t="shared" si="12"/>
        <v>0</v>
      </c>
      <c r="AD18" s="48">
        <f t="shared" si="13"/>
        <v>0</v>
      </c>
      <c r="AE18" s="52">
        <f t="shared" si="14"/>
        <v>0</v>
      </c>
      <c r="AF18" s="70">
        <f t="shared" si="15"/>
        <v>0</v>
      </c>
    </row>
    <row r="19" spans="2:32" ht="12.75">
      <c r="B19" s="23">
        <v>10000001</v>
      </c>
      <c r="C19" s="22">
        <v>15000000</v>
      </c>
      <c r="E19" s="19"/>
      <c r="F19" s="25"/>
      <c r="G19" s="19"/>
      <c r="H19" s="20"/>
      <c r="I19" s="101"/>
      <c r="J19" s="27"/>
      <c r="K19" s="101"/>
      <c r="L19" s="27"/>
      <c r="M19" s="101"/>
      <c r="O19" s="45">
        <v>12000000</v>
      </c>
      <c r="P19" s="48">
        <f t="shared" si="0"/>
        <v>0</v>
      </c>
      <c r="Q19" s="48">
        <f t="shared" si="1"/>
        <v>0</v>
      </c>
      <c r="R19" s="48">
        <f t="shared" si="2"/>
        <v>0</v>
      </c>
      <c r="S19" s="73">
        <f t="shared" si="3"/>
        <v>0</v>
      </c>
      <c r="T19" s="67">
        <f t="shared" si="4"/>
        <v>0</v>
      </c>
      <c r="U19" s="48">
        <f t="shared" si="5"/>
        <v>0</v>
      </c>
      <c r="V19" s="48">
        <f t="shared" si="6"/>
        <v>0</v>
      </c>
      <c r="W19" s="53">
        <f t="shared" si="7"/>
        <v>0</v>
      </c>
      <c r="X19" s="49">
        <v>12000000</v>
      </c>
      <c r="Y19" s="48">
        <f t="shared" si="8"/>
        <v>0</v>
      </c>
      <c r="Z19" s="48">
        <f t="shared" si="9"/>
        <v>0</v>
      </c>
      <c r="AA19" s="48">
        <f t="shared" si="10"/>
        <v>0</v>
      </c>
      <c r="AB19" s="73">
        <f t="shared" si="11"/>
        <v>0</v>
      </c>
      <c r="AC19" s="77">
        <f t="shared" si="12"/>
        <v>0</v>
      </c>
      <c r="AD19" s="48">
        <f t="shared" si="13"/>
        <v>0</v>
      </c>
      <c r="AE19" s="52">
        <f t="shared" si="14"/>
        <v>0</v>
      </c>
      <c r="AF19" s="70">
        <f t="shared" si="15"/>
        <v>0</v>
      </c>
    </row>
    <row r="20" spans="2:32" ht="12.75">
      <c r="B20" s="23">
        <v>15000001</v>
      </c>
      <c r="C20" s="22">
        <v>20000000</v>
      </c>
      <c r="E20" s="19"/>
      <c r="F20" s="25"/>
      <c r="G20" s="19"/>
      <c r="H20" s="20"/>
      <c r="I20" s="101"/>
      <c r="J20" s="27"/>
      <c r="K20" s="101"/>
      <c r="L20" s="27"/>
      <c r="M20" s="101"/>
      <c r="O20" s="45">
        <v>18000000</v>
      </c>
      <c r="P20" s="48">
        <f t="shared" si="0"/>
        <v>0</v>
      </c>
      <c r="Q20" s="48">
        <f t="shared" si="1"/>
        <v>0</v>
      </c>
      <c r="R20" s="48">
        <f t="shared" si="2"/>
        <v>0</v>
      </c>
      <c r="S20" s="73">
        <f t="shared" si="3"/>
        <v>0</v>
      </c>
      <c r="T20" s="67">
        <f t="shared" si="4"/>
        <v>0</v>
      </c>
      <c r="U20" s="48">
        <f t="shared" si="5"/>
        <v>0</v>
      </c>
      <c r="V20" s="48">
        <f t="shared" si="6"/>
        <v>0</v>
      </c>
      <c r="W20" s="53">
        <f t="shared" si="7"/>
        <v>0</v>
      </c>
      <c r="X20" s="49">
        <v>18000000</v>
      </c>
      <c r="Y20" s="48">
        <f t="shared" si="8"/>
        <v>0</v>
      </c>
      <c r="Z20" s="48">
        <f t="shared" si="9"/>
        <v>0</v>
      </c>
      <c r="AA20" s="48">
        <f t="shared" si="10"/>
        <v>0</v>
      </c>
      <c r="AB20" s="73">
        <f t="shared" si="11"/>
        <v>0</v>
      </c>
      <c r="AC20" s="77">
        <f t="shared" si="12"/>
        <v>0</v>
      </c>
      <c r="AD20" s="48">
        <f t="shared" si="13"/>
        <v>0</v>
      </c>
      <c r="AE20" s="52">
        <f t="shared" si="14"/>
        <v>0</v>
      </c>
      <c r="AF20" s="70">
        <f t="shared" si="15"/>
        <v>0</v>
      </c>
    </row>
    <row r="21" spans="2:32" ht="12.75">
      <c r="B21" s="23">
        <v>20000001</v>
      </c>
      <c r="C21" s="22">
        <v>30000000</v>
      </c>
      <c r="E21" s="19"/>
      <c r="F21" s="25"/>
      <c r="G21" s="19"/>
      <c r="H21" s="20"/>
      <c r="I21" s="101"/>
      <c r="J21" s="27"/>
      <c r="K21" s="101"/>
      <c r="L21" s="27"/>
      <c r="M21" s="101"/>
      <c r="O21" s="45">
        <v>25000000</v>
      </c>
      <c r="P21" s="48">
        <f t="shared" si="0"/>
        <v>0</v>
      </c>
      <c r="Q21" s="48">
        <f t="shared" si="1"/>
        <v>0</v>
      </c>
      <c r="R21" s="48">
        <f t="shared" si="2"/>
        <v>0</v>
      </c>
      <c r="S21" s="73">
        <f t="shared" si="3"/>
        <v>0</v>
      </c>
      <c r="T21" s="67">
        <f t="shared" si="4"/>
        <v>0</v>
      </c>
      <c r="U21" s="48">
        <f t="shared" si="5"/>
        <v>0</v>
      </c>
      <c r="V21" s="48">
        <f t="shared" si="6"/>
        <v>0</v>
      </c>
      <c r="W21" s="53">
        <f t="shared" si="7"/>
        <v>0</v>
      </c>
      <c r="X21" s="49">
        <v>25000000</v>
      </c>
      <c r="Y21" s="48">
        <f t="shared" si="8"/>
        <v>0</v>
      </c>
      <c r="Z21" s="48">
        <f t="shared" si="9"/>
        <v>0</v>
      </c>
      <c r="AA21" s="48">
        <f t="shared" si="10"/>
        <v>0</v>
      </c>
      <c r="AB21" s="73">
        <f t="shared" si="11"/>
        <v>0</v>
      </c>
      <c r="AC21" s="77">
        <f t="shared" si="12"/>
        <v>0</v>
      </c>
      <c r="AD21" s="48">
        <f t="shared" si="13"/>
        <v>0</v>
      </c>
      <c r="AE21" s="52">
        <f t="shared" si="14"/>
        <v>0</v>
      </c>
      <c r="AF21" s="70">
        <f t="shared" si="15"/>
        <v>0</v>
      </c>
    </row>
    <row r="22" spans="2:32" ht="12.75">
      <c r="B22" s="23">
        <v>30000001</v>
      </c>
      <c r="C22" s="22">
        <v>40000000</v>
      </c>
      <c r="E22" s="19"/>
      <c r="F22" s="25"/>
      <c r="G22" s="19"/>
      <c r="H22" s="20"/>
      <c r="I22" s="101"/>
      <c r="J22" s="27"/>
      <c r="K22" s="101"/>
      <c r="L22" s="27"/>
      <c r="M22" s="101"/>
      <c r="O22" s="45">
        <v>38000000</v>
      </c>
      <c r="P22" s="48">
        <f t="shared" si="0"/>
        <v>0</v>
      </c>
      <c r="Q22" s="48">
        <f t="shared" si="1"/>
        <v>0</v>
      </c>
      <c r="R22" s="48">
        <f t="shared" si="2"/>
        <v>0</v>
      </c>
      <c r="S22" s="73">
        <f t="shared" si="3"/>
        <v>0</v>
      </c>
      <c r="T22" s="67">
        <f t="shared" si="4"/>
        <v>0</v>
      </c>
      <c r="U22" s="48">
        <f t="shared" si="5"/>
        <v>0</v>
      </c>
      <c r="V22" s="48">
        <f t="shared" si="6"/>
        <v>0</v>
      </c>
      <c r="W22" s="53">
        <f t="shared" si="7"/>
        <v>0</v>
      </c>
      <c r="X22" s="49">
        <v>38000000</v>
      </c>
      <c r="Y22" s="48">
        <f t="shared" si="8"/>
        <v>0</v>
      </c>
      <c r="Z22" s="48">
        <f t="shared" si="9"/>
        <v>0</v>
      </c>
      <c r="AA22" s="48">
        <f t="shared" si="10"/>
        <v>0</v>
      </c>
      <c r="AB22" s="73">
        <f t="shared" si="11"/>
        <v>0</v>
      </c>
      <c r="AC22" s="77">
        <f t="shared" si="12"/>
        <v>0</v>
      </c>
      <c r="AD22" s="48">
        <f t="shared" si="13"/>
        <v>0</v>
      </c>
      <c r="AE22" s="52">
        <f t="shared" si="14"/>
        <v>0</v>
      </c>
      <c r="AF22" s="70">
        <f t="shared" si="15"/>
        <v>0</v>
      </c>
    </row>
    <row r="23" spans="2:32" ht="12.75">
      <c r="B23" s="23">
        <v>40000001</v>
      </c>
      <c r="C23" s="22">
        <v>50000000</v>
      </c>
      <c r="E23" s="19"/>
      <c r="F23" s="25"/>
      <c r="G23" s="19"/>
      <c r="H23" s="20"/>
      <c r="I23" s="101"/>
      <c r="J23" s="27"/>
      <c r="K23" s="101"/>
      <c r="L23" s="27"/>
      <c r="M23" s="101"/>
      <c r="O23" s="45">
        <v>47000000</v>
      </c>
      <c r="P23" s="48">
        <f t="shared" si="0"/>
        <v>0</v>
      </c>
      <c r="Q23" s="48">
        <f t="shared" si="1"/>
        <v>0</v>
      </c>
      <c r="R23" s="48">
        <f t="shared" si="2"/>
        <v>0</v>
      </c>
      <c r="S23" s="73">
        <f t="shared" si="3"/>
        <v>0</v>
      </c>
      <c r="T23" s="67">
        <f t="shared" si="4"/>
        <v>0</v>
      </c>
      <c r="U23" s="48">
        <f t="shared" si="5"/>
        <v>0</v>
      </c>
      <c r="V23" s="48">
        <f t="shared" si="6"/>
        <v>0</v>
      </c>
      <c r="W23" s="53">
        <f t="shared" si="7"/>
        <v>0</v>
      </c>
      <c r="X23" s="49">
        <v>47000000</v>
      </c>
      <c r="Y23" s="48">
        <f t="shared" si="8"/>
        <v>0</v>
      </c>
      <c r="Z23" s="48">
        <f t="shared" si="9"/>
        <v>0</v>
      </c>
      <c r="AA23" s="48">
        <f t="shared" si="10"/>
        <v>0</v>
      </c>
      <c r="AB23" s="73">
        <f t="shared" si="11"/>
        <v>0</v>
      </c>
      <c r="AC23" s="77">
        <f t="shared" si="12"/>
        <v>0</v>
      </c>
      <c r="AD23" s="48">
        <f t="shared" si="13"/>
        <v>0</v>
      </c>
      <c r="AE23" s="52">
        <f t="shared" si="14"/>
        <v>0</v>
      </c>
      <c r="AF23" s="70">
        <f t="shared" si="15"/>
        <v>0</v>
      </c>
    </row>
    <row r="24" spans="2:32" ht="13.5" thickBot="1">
      <c r="B24" s="23">
        <v>50000001</v>
      </c>
      <c r="C24" s="24" t="s">
        <v>3</v>
      </c>
      <c r="E24" s="19"/>
      <c r="F24" s="25"/>
      <c r="G24" s="19"/>
      <c r="H24" s="20"/>
      <c r="I24" s="101"/>
      <c r="J24" s="27"/>
      <c r="K24" s="101"/>
      <c r="L24" s="27"/>
      <c r="M24" s="101"/>
      <c r="O24" s="46">
        <v>65000000</v>
      </c>
      <c r="P24" s="50">
        <f t="shared" si="0"/>
        <v>0</v>
      </c>
      <c r="Q24" s="50">
        <f t="shared" si="1"/>
        <v>0</v>
      </c>
      <c r="R24" s="50">
        <f t="shared" si="2"/>
        <v>0</v>
      </c>
      <c r="S24" s="74">
        <f t="shared" si="3"/>
        <v>0</v>
      </c>
      <c r="T24" s="68">
        <f t="shared" si="4"/>
        <v>0</v>
      </c>
      <c r="U24" s="50">
        <f t="shared" si="5"/>
        <v>0</v>
      </c>
      <c r="V24" s="50">
        <f t="shared" si="6"/>
        <v>0</v>
      </c>
      <c r="W24" s="55">
        <f t="shared" si="7"/>
        <v>0</v>
      </c>
      <c r="X24" s="51">
        <v>65000000</v>
      </c>
      <c r="Y24" s="50">
        <f t="shared" si="8"/>
        <v>0</v>
      </c>
      <c r="Z24" s="50">
        <f t="shared" si="9"/>
        <v>0</v>
      </c>
      <c r="AA24" s="50">
        <f t="shared" si="10"/>
        <v>0</v>
      </c>
      <c r="AB24" s="74">
        <f t="shared" si="11"/>
        <v>0</v>
      </c>
      <c r="AC24" s="78">
        <f t="shared" si="12"/>
        <v>0</v>
      </c>
      <c r="AD24" s="50">
        <f t="shared" si="13"/>
        <v>0</v>
      </c>
      <c r="AE24" s="54">
        <f t="shared" si="14"/>
        <v>0</v>
      </c>
      <c r="AF24" s="79">
        <f t="shared" si="15"/>
        <v>0</v>
      </c>
    </row>
    <row r="25" spans="16:25" ht="12"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32" ht="12">
      <c r="A26" s="4" t="s">
        <v>12</v>
      </c>
      <c r="V26" s="17" t="s">
        <v>53</v>
      </c>
      <c r="W26" s="35">
        <f>SUM(T17:W24)</f>
        <v>0</v>
      </c>
      <c r="AE26" s="17" t="s">
        <v>54</v>
      </c>
      <c r="AF26" s="35">
        <f>SUM(AC17:AF24)</f>
        <v>0</v>
      </c>
    </row>
    <row r="27" ht="12">
      <c r="A27" s="5" t="s">
        <v>87</v>
      </c>
    </row>
    <row r="28" spans="1:21" ht="12">
      <c r="A28" s="5" t="s">
        <v>52</v>
      </c>
      <c r="U28" s="35"/>
    </row>
    <row r="30" ht="12">
      <c r="E30" s="35"/>
    </row>
  </sheetData>
  <sheetProtection password="CCAA" sheet="1"/>
  <protectedRanges>
    <protectedRange password="CF29" sqref="F18:G18 F20:G24 F19" name="Range1_2"/>
    <protectedRange password="CF29" sqref="F17:G17" name="Range1_2_1"/>
  </protectedRanges>
  <mergeCells count="3">
    <mergeCell ref="A3:K3"/>
    <mergeCell ref="A4:K4"/>
    <mergeCell ref="C6:E6"/>
  </mergeCells>
  <printOptions/>
  <pageMargins left="0.5" right="0.5" top="0.5" bottom="0.5" header="0.25" footer="0.25"/>
  <pageSetup fitToHeight="1" fitToWidth="1" horizontalDpi="600" verticalDpi="600" orientation="landscape" pageOrder="overThenDown" paperSize="5" scale="3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"/>
  <sheetViews>
    <sheetView zoomScalePageLayoutView="0" workbookViewId="0" topLeftCell="A1">
      <selection activeCell="M17" sqref="M17:M24"/>
    </sheetView>
  </sheetViews>
  <sheetFormatPr defaultColWidth="8.8515625" defaultRowHeight="12.75"/>
  <cols>
    <col min="1" max="1" width="2.57421875" style="1" customWidth="1"/>
    <col min="2" max="2" width="12.8515625" style="1" customWidth="1"/>
    <col min="3" max="3" width="11.421875" style="1" customWidth="1"/>
    <col min="4" max="4" width="2.57421875" style="1" customWidth="1"/>
    <col min="5" max="5" width="28.57421875" style="1" customWidth="1"/>
    <col min="6" max="6" width="2.57421875" style="3" customWidth="1"/>
    <col min="7" max="7" width="32.57421875" style="1" customWidth="1"/>
    <col min="8" max="8" width="2.57421875" style="2" customWidth="1"/>
    <col min="9" max="9" width="22.57421875" style="1" bestFit="1" customWidth="1"/>
    <col min="10" max="10" width="2.57421875" style="1" customWidth="1"/>
    <col min="11" max="11" width="22.57421875" style="1" bestFit="1" customWidth="1"/>
    <col min="12" max="12" width="2.57421875" style="1" customWidth="1"/>
    <col min="13" max="13" width="22.57421875" style="1" bestFit="1" customWidth="1"/>
    <col min="14" max="14" width="2.57421875" style="1" customWidth="1"/>
    <col min="15" max="15" width="19.00390625" style="1" customWidth="1"/>
    <col min="16" max="16" width="14.00390625" style="1" bestFit="1" customWidth="1"/>
    <col min="17" max="17" width="17.57421875" style="1" customWidth="1"/>
    <col min="18" max="19" width="17.140625" style="1" customWidth="1"/>
    <col min="20" max="21" width="14.00390625" style="1" bestFit="1" customWidth="1"/>
    <col min="22" max="22" width="15.421875" style="1" customWidth="1"/>
    <col min="23" max="23" width="15.421875" style="1" bestFit="1" customWidth="1"/>
    <col min="24" max="24" width="20.00390625" style="1" customWidth="1"/>
    <col min="25" max="25" width="15.421875" style="1" customWidth="1"/>
    <col min="26" max="26" width="16.421875" style="1" customWidth="1"/>
    <col min="27" max="27" width="16.57421875" style="1" customWidth="1"/>
    <col min="28" max="28" width="16.8515625" style="1" customWidth="1"/>
    <col min="29" max="29" width="15.421875" style="1" customWidth="1"/>
    <col min="30" max="32" width="14.421875" style="1" customWidth="1"/>
    <col min="33" max="16384" width="8.8515625" style="1" customWidth="1"/>
  </cols>
  <sheetData>
    <row r="1" spans="1:13" ht="12.75">
      <c r="A1" s="30" t="s">
        <v>26</v>
      </c>
      <c r="K1" s="17"/>
      <c r="M1" s="17" t="s">
        <v>72</v>
      </c>
    </row>
    <row r="2" spans="3:13" ht="12">
      <c r="C2" s="3"/>
      <c r="D2" s="3"/>
      <c r="E2" s="3"/>
      <c r="K2" s="6"/>
      <c r="M2" s="6"/>
    </row>
    <row r="3" spans="1:11" ht="19.5">
      <c r="A3" s="114" t="s">
        <v>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19.5">
      <c r="A4" s="114" t="s">
        <v>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ht="19.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3" ht="12">
      <c r="A6" s="1" t="s">
        <v>17</v>
      </c>
      <c r="C6" s="116"/>
      <c r="D6" s="117"/>
      <c r="E6" s="117"/>
      <c r="K6" s="6"/>
      <c r="M6" s="6"/>
    </row>
    <row r="8" spans="1:13" ht="15">
      <c r="A8" s="7" t="s">
        <v>24</v>
      </c>
      <c r="B8" s="8"/>
      <c r="C8" s="8"/>
      <c r="D8" s="8"/>
      <c r="E8" s="8"/>
      <c r="F8" s="10"/>
      <c r="G8" s="8"/>
      <c r="H8" s="9"/>
      <c r="I8" s="8"/>
      <c r="J8" s="8"/>
      <c r="K8" s="8"/>
      <c r="L8" s="8"/>
      <c r="M8" s="8"/>
    </row>
    <row r="9" spans="1:13" ht="15">
      <c r="A9" s="8"/>
      <c r="B9" s="8"/>
      <c r="C9" s="8"/>
      <c r="D9" s="8"/>
      <c r="E9" s="8"/>
      <c r="F9" s="10"/>
      <c r="G9" s="8"/>
      <c r="H9" s="9"/>
      <c r="I9" s="8"/>
      <c r="J9" s="8"/>
      <c r="K9" s="8"/>
      <c r="L9" s="8"/>
      <c r="M9" s="8"/>
    </row>
    <row r="10" spans="1:13" ht="15">
      <c r="A10" s="8"/>
      <c r="B10" s="8"/>
      <c r="C10" s="8"/>
      <c r="D10" s="8"/>
      <c r="E10" s="8"/>
      <c r="F10" s="10"/>
      <c r="G10" s="8"/>
      <c r="H10" s="9"/>
      <c r="I10" s="8"/>
      <c r="J10" s="8"/>
      <c r="K10" s="8"/>
      <c r="L10" s="8"/>
      <c r="M10" s="8"/>
    </row>
    <row r="11" spans="1:8" ht="15">
      <c r="A11" s="8"/>
      <c r="B11" s="8"/>
      <c r="C11" s="8"/>
      <c r="D11" s="8"/>
      <c r="E11" s="11" t="s">
        <v>0</v>
      </c>
      <c r="F11" s="12"/>
      <c r="G11" s="11" t="s">
        <v>0</v>
      </c>
      <c r="H11" s="12"/>
    </row>
    <row r="12" spans="1:8" ht="15">
      <c r="A12" s="8"/>
      <c r="B12" s="8"/>
      <c r="C12" s="8"/>
      <c r="D12" s="8"/>
      <c r="E12" s="11" t="s">
        <v>7</v>
      </c>
      <c r="F12" s="12"/>
      <c r="G12" s="11" t="s">
        <v>7</v>
      </c>
      <c r="H12" s="12"/>
    </row>
    <row r="13" spans="1:15" ht="15.75" thickBot="1">
      <c r="A13" s="8"/>
      <c r="B13" s="8"/>
      <c r="C13" s="8"/>
      <c r="D13" s="8"/>
      <c r="E13" s="13" t="s">
        <v>97</v>
      </c>
      <c r="F13" s="15"/>
      <c r="G13" s="13" t="s">
        <v>97</v>
      </c>
      <c r="H13" s="15"/>
      <c r="O13" s="34" t="s">
        <v>36</v>
      </c>
    </row>
    <row r="14" spans="1:32" ht="46.5">
      <c r="A14" s="8"/>
      <c r="B14" s="11" t="s">
        <v>6</v>
      </c>
      <c r="C14" s="8"/>
      <c r="D14" s="8"/>
      <c r="E14" s="40" t="s">
        <v>146</v>
      </c>
      <c r="F14" s="16"/>
      <c r="G14" s="40" t="s">
        <v>147</v>
      </c>
      <c r="H14" s="16"/>
      <c r="I14" s="39" t="s">
        <v>98</v>
      </c>
      <c r="J14" s="8"/>
      <c r="K14" s="39" t="s">
        <v>99</v>
      </c>
      <c r="L14" s="8"/>
      <c r="M14" s="39" t="s">
        <v>100</v>
      </c>
      <c r="O14" s="80" t="s">
        <v>146</v>
      </c>
      <c r="P14" s="41" t="s">
        <v>80</v>
      </c>
      <c r="Q14" s="41" t="s">
        <v>109</v>
      </c>
      <c r="R14" s="41" t="s">
        <v>110</v>
      </c>
      <c r="S14" s="71" t="s">
        <v>111</v>
      </c>
      <c r="T14" s="41" t="s">
        <v>46</v>
      </c>
      <c r="U14" s="41" t="s">
        <v>112</v>
      </c>
      <c r="V14" s="41" t="s">
        <v>113</v>
      </c>
      <c r="W14" s="42" t="s">
        <v>114</v>
      </c>
      <c r="X14" s="69" t="s">
        <v>147</v>
      </c>
      <c r="Y14" s="41" t="s">
        <v>47</v>
      </c>
      <c r="Z14" s="41" t="s">
        <v>115</v>
      </c>
      <c r="AA14" s="41" t="s">
        <v>116</v>
      </c>
      <c r="AB14" s="71" t="s">
        <v>117</v>
      </c>
      <c r="AC14" s="75" t="s">
        <v>48</v>
      </c>
      <c r="AD14" s="41" t="s">
        <v>118</v>
      </c>
      <c r="AE14" s="41" t="s">
        <v>119</v>
      </c>
      <c r="AF14" s="42" t="s">
        <v>120</v>
      </c>
    </row>
    <row r="15" spans="1:32" ht="15">
      <c r="A15" s="8"/>
      <c r="B15" s="13" t="s">
        <v>1</v>
      </c>
      <c r="C15" s="8"/>
      <c r="D15" s="8"/>
      <c r="E15" s="13" t="s">
        <v>13</v>
      </c>
      <c r="F15" s="15"/>
      <c r="G15" s="13" t="s">
        <v>13</v>
      </c>
      <c r="H15" s="15"/>
      <c r="I15" s="13"/>
      <c r="J15" s="8"/>
      <c r="K15" s="13"/>
      <c r="L15" s="8"/>
      <c r="M15" s="13"/>
      <c r="O15" s="43"/>
      <c r="P15" s="2"/>
      <c r="Q15" s="2"/>
      <c r="R15" s="2"/>
      <c r="S15" s="72"/>
      <c r="T15" s="2"/>
      <c r="U15" s="2"/>
      <c r="V15" s="2"/>
      <c r="W15" s="44"/>
      <c r="X15" s="43"/>
      <c r="Y15" s="2"/>
      <c r="Z15" s="2"/>
      <c r="AA15" s="2"/>
      <c r="AB15" s="72"/>
      <c r="AC15" s="76"/>
      <c r="AD15" s="2"/>
      <c r="AE15" s="2"/>
      <c r="AF15" s="44"/>
    </row>
    <row r="16" spans="1:32" ht="15">
      <c r="A16" s="8"/>
      <c r="B16" s="13"/>
      <c r="C16" s="8"/>
      <c r="D16" s="8"/>
      <c r="E16" s="13"/>
      <c r="F16" s="15"/>
      <c r="G16" s="13"/>
      <c r="H16" s="14"/>
      <c r="I16" s="8"/>
      <c r="J16" s="8"/>
      <c r="K16" s="8"/>
      <c r="L16" s="8"/>
      <c r="M16" s="8"/>
      <c r="O16" s="43"/>
      <c r="P16" s="2"/>
      <c r="Q16" s="2"/>
      <c r="R16" s="2"/>
      <c r="S16" s="72"/>
      <c r="T16" s="2"/>
      <c r="U16" s="2"/>
      <c r="V16" s="2"/>
      <c r="W16" s="44"/>
      <c r="X16" s="43"/>
      <c r="Y16" s="2"/>
      <c r="Z16" s="2"/>
      <c r="AA16" s="2"/>
      <c r="AB16" s="72"/>
      <c r="AC16" s="76"/>
      <c r="AD16" s="2"/>
      <c r="AE16" s="2"/>
      <c r="AF16" s="44"/>
    </row>
    <row r="17" spans="2:32" ht="12.75">
      <c r="B17" s="21" t="s">
        <v>2</v>
      </c>
      <c r="C17" s="22">
        <v>5000000</v>
      </c>
      <c r="E17" s="19"/>
      <c r="F17" s="103"/>
      <c r="G17" s="19"/>
      <c r="H17" s="102"/>
      <c r="I17" s="26"/>
      <c r="J17" s="27"/>
      <c r="K17" s="26"/>
      <c r="L17" s="27"/>
      <c r="M17" s="26"/>
      <c r="O17" s="45">
        <v>4000000</v>
      </c>
      <c r="P17" s="48">
        <f aca="true" t="shared" si="0" ref="P17:P24">($E17*$O17)/1000</f>
        <v>0</v>
      </c>
      <c r="Q17" s="48">
        <f aca="true" t="shared" si="1" ref="Q17:Q24">($E17*$I17)*($O17/1000)</f>
        <v>0</v>
      </c>
      <c r="R17" s="48">
        <f aca="true" t="shared" si="2" ref="R17:R24">($E17*$K17)*($O17/1000)</f>
        <v>0</v>
      </c>
      <c r="S17" s="73">
        <f aca="true" t="shared" si="3" ref="S17:S24">($E17*$M17)*($O17/1000)</f>
        <v>0</v>
      </c>
      <c r="T17" s="67">
        <f aca="true" t="shared" si="4" ref="T17:T24">P17</f>
        <v>0</v>
      </c>
      <c r="U17" s="48">
        <f aca="true" t="shared" si="5" ref="U17:U24">P17+Q17</f>
        <v>0</v>
      </c>
      <c r="V17" s="48">
        <f aca="true" t="shared" si="6" ref="V17:V24">P17+R17</f>
        <v>0</v>
      </c>
      <c r="W17" s="53">
        <f aca="true" t="shared" si="7" ref="W17:W24">P17+S17</f>
        <v>0</v>
      </c>
      <c r="X17" s="49">
        <v>4000000</v>
      </c>
      <c r="Y17" s="48">
        <f aca="true" t="shared" si="8" ref="Y17:Y24">($G17*$X17)/1000</f>
        <v>0</v>
      </c>
      <c r="Z17" s="48">
        <f aca="true" t="shared" si="9" ref="Z17:Z24">($G17*$I17)*($X17/1000)</f>
        <v>0</v>
      </c>
      <c r="AA17" s="48">
        <f aca="true" t="shared" si="10" ref="AA17:AA24">($G17*$K17)*($X17/1000)</f>
        <v>0</v>
      </c>
      <c r="AB17" s="73">
        <f aca="true" t="shared" si="11" ref="AB17:AB24">($G17*$M17)*($X17/1000)</f>
        <v>0</v>
      </c>
      <c r="AC17" s="77">
        <f aca="true" t="shared" si="12" ref="AC17:AC24">Y17</f>
        <v>0</v>
      </c>
      <c r="AD17" s="48">
        <f aca="true" t="shared" si="13" ref="AD17:AD24">Y17+Z17</f>
        <v>0</v>
      </c>
      <c r="AE17" s="52">
        <f aca="true" t="shared" si="14" ref="AE17:AE24">Y17+AA17</f>
        <v>0</v>
      </c>
      <c r="AF17" s="70">
        <f aca="true" t="shared" si="15" ref="AF17:AF24">Y17+AB17</f>
        <v>0</v>
      </c>
    </row>
    <row r="18" spans="2:32" ht="12.75">
      <c r="B18" s="23">
        <v>5000001</v>
      </c>
      <c r="C18" s="22">
        <v>10000000</v>
      </c>
      <c r="E18" s="19"/>
      <c r="F18" s="25"/>
      <c r="G18" s="19"/>
      <c r="H18" s="20"/>
      <c r="I18" s="26"/>
      <c r="J18" s="27"/>
      <c r="K18" s="26"/>
      <c r="L18" s="27"/>
      <c r="M18" s="26"/>
      <c r="O18" s="45">
        <v>8000000</v>
      </c>
      <c r="P18" s="48">
        <f t="shared" si="0"/>
        <v>0</v>
      </c>
      <c r="Q18" s="48">
        <f t="shared" si="1"/>
        <v>0</v>
      </c>
      <c r="R18" s="48">
        <f t="shared" si="2"/>
        <v>0</v>
      </c>
      <c r="S18" s="73">
        <f t="shared" si="3"/>
        <v>0</v>
      </c>
      <c r="T18" s="67">
        <f t="shared" si="4"/>
        <v>0</v>
      </c>
      <c r="U18" s="48">
        <f t="shared" si="5"/>
        <v>0</v>
      </c>
      <c r="V18" s="48">
        <f t="shared" si="6"/>
        <v>0</v>
      </c>
      <c r="W18" s="53">
        <f t="shared" si="7"/>
        <v>0</v>
      </c>
      <c r="X18" s="49">
        <v>8000000</v>
      </c>
      <c r="Y18" s="48">
        <f t="shared" si="8"/>
        <v>0</v>
      </c>
      <c r="Z18" s="48">
        <f t="shared" si="9"/>
        <v>0</v>
      </c>
      <c r="AA18" s="48">
        <f t="shared" si="10"/>
        <v>0</v>
      </c>
      <c r="AB18" s="73">
        <f t="shared" si="11"/>
        <v>0</v>
      </c>
      <c r="AC18" s="77">
        <f t="shared" si="12"/>
        <v>0</v>
      </c>
      <c r="AD18" s="48">
        <f t="shared" si="13"/>
        <v>0</v>
      </c>
      <c r="AE18" s="52">
        <f t="shared" si="14"/>
        <v>0</v>
      </c>
      <c r="AF18" s="70">
        <f t="shared" si="15"/>
        <v>0</v>
      </c>
    </row>
    <row r="19" spans="2:32" ht="12.75">
      <c r="B19" s="23">
        <v>10000001</v>
      </c>
      <c r="C19" s="22">
        <v>15000000</v>
      </c>
      <c r="E19" s="19"/>
      <c r="F19" s="25"/>
      <c r="G19" s="19"/>
      <c r="H19" s="20"/>
      <c r="I19" s="26"/>
      <c r="J19" s="27"/>
      <c r="K19" s="26"/>
      <c r="L19" s="27"/>
      <c r="M19" s="26"/>
      <c r="O19" s="45">
        <v>12000000</v>
      </c>
      <c r="P19" s="48">
        <f t="shared" si="0"/>
        <v>0</v>
      </c>
      <c r="Q19" s="48">
        <f t="shared" si="1"/>
        <v>0</v>
      </c>
      <c r="R19" s="48">
        <f t="shared" si="2"/>
        <v>0</v>
      </c>
      <c r="S19" s="73">
        <f t="shared" si="3"/>
        <v>0</v>
      </c>
      <c r="T19" s="67">
        <f t="shared" si="4"/>
        <v>0</v>
      </c>
      <c r="U19" s="48">
        <f t="shared" si="5"/>
        <v>0</v>
      </c>
      <c r="V19" s="48">
        <f t="shared" si="6"/>
        <v>0</v>
      </c>
      <c r="W19" s="53">
        <f t="shared" si="7"/>
        <v>0</v>
      </c>
      <c r="X19" s="49">
        <v>12000000</v>
      </c>
      <c r="Y19" s="48">
        <f t="shared" si="8"/>
        <v>0</v>
      </c>
      <c r="Z19" s="48">
        <f t="shared" si="9"/>
        <v>0</v>
      </c>
      <c r="AA19" s="48">
        <f t="shared" si="10"/>
        <v>0</v>
      </c>
      <c r="AB19" s="73">
        <f t="shared" si="11"/>
        <v>0</v>
      </c>
      <c r="AC19" s="77">
        <f t="shared" si="12"/>
        <v>0</v>
      </c>
      <c r="AD19" s="48">
        <f t="shared" si="13"/>
        <v>0</v>
      </c>
      <c r="AE19" s="52">
        <f t="shared" si="14"/>
        <v>0</v>
      </c>
      <c r="AF19" s="70">
        <f t="shared" si="15"/>
        <v>0</v>
      </c>
    </row>
    <row r="20" spans="2:32" ht="12.75">
      <c r="B20" s="23">
        <v>15000001</v>
      </c>
      <c r="C20" s="22">
        <v>20000000</v>
      </c>
      <c r="E20" s="19"/>
      <c r="F20" s="25"/>
      <c r="G20" s="19"/>
      <c r="H20" s="20"/>
      <c r="I20" s="26"/>
      <c r="J20" s="27"/>
      <c r="K20" s="26"/>
      <c r="L20" s="27"/>
      <c r="M20" s="26"/>
      <c r="O20" s="45">
        <v>18000000</v>
      </c>
      <c r="P20" s="48">
        <f t="shared" si="0"/>
        <v>0</v>
      </c>
      <c r="Q20" s="48">
        <f t="shared" si="1"/>
        <v>0</v>
      </c>
      <c r="R20" s="48">
        <f t="shared" si="2"/>
        <v>0</v>
      </c>
      <c r="S20" s="73">
        <f t="shared" si="3"/>
        <v>0</v>
      </c>
      <c r="T20" s="67">
        <f t="shared" si="4"/>
        <v>0</v>
      </c>
      <c r="U20" s="48">
        <f t="shared" si="5"/>
        <v>0</v>
      </c>
      <c r="V20" s="48">
        <f t="shared" si="6"/>
        <v>0</v>
      </c>
      <c r="W20" s="53">
        <f t="shared" si="7"/>
        <v>0</v>
      </c>
      <c r="X20" s="49">
        <v>18000000</v>
      </c>
      <c r="Y20" s="48">
        <f t="shared" si="8"/>
        <v>0</v>
      </c>
      <c r="Z20" s="48">
        <f t="shared" si="9"/>
        <v>0</v>
      </c>
      <c r="AA20" s="48">
        <f t="shared" si="10"/>
        <v>0</v>
      </c>
      <c r="AB20" s="73">
        <f t="shared" si="11"/>
        <v>0</v>
      </c>
      <c r="AC20" s="77">
        <f t="shared" si="12"/>
        <v>0</v>
      </c>
      <c r="AD20" s="48">
        <f t="shared" si="13"/>
        <v>0</v>
      </c>
      <c r="AE20" s="52">
        <f t="shared" si="14"/>
        <v>0</v>
      </c>
      <c r="AF20" s="70">
        <f t="shared" si="15"/>
        <v>0</v>
      </c>
    </row>
    <row r="21" spans="2:32" ht="12.75">
      <c r="B21" s="23">
        <v>20000001</v>
      </c>
      <c r="C21" s="22">
        <v>30000000</v>
      </c>
      <c r="E21" s="19"/>
      <c r="F21" s="25"/>
      <c r="G21" s="19"/>
      <c r="H21" s="20"/>
      <c r="I21" s="26"/>
      <c r="J21" s="27"/>
      <c r="K21" s="26"/>
      <c r="L21" s="27"/>
      <c r="M21" s="26"/>
      <c r="O21" s="45">
        <v>25000000</v>
      </c>
      <c r="P21" s="48">
        <f t="shared" si="0"/>
        <v>0</v>
      </c>
      <c r="Q21" s="48">
        <f t="shared" si="1"/>
        <v>0</v>
      </c>
      <c r="R21" s="48">
        <f t="shared" si="2"/>
        <v>0</v>
      </c>
      <c r="S21" s="73">
        <f t="shared" si="3"/>
        <v>0</v>
      </c>
      <c r="T21" s="67">
        <f t="shared" si="4"/>
        <v>0</v>
      </c>
      <c r="U21" s="48">
        <f t="shared" si="5"/>
        <v>0</v>
      </c>
      <c r="V21" s="48">
        <f t="shared" si="6"/>
        <v>0</v>
      </c>
      <c r="W21" s="53">
        <f t="shared" si="7"/>
        <v>0</v>
      </c>
      <c r="X21" s="49">
        <v>25000000</v>
      </c>
      <c r="Y21" s="48">
        <f t="shared" si="8"/>
        <v>0</v>
      </c>
      <c r="Z21" s="48">
        <f t="shared" si="9"/>
        <v>0</v>
      </c>
      <c r="AA21" s="48">
        <f t="shared" si="10"/>
        <v>0</v>
      </c>
      <c r="AB21" s="73">
        <f t="shared" si="11"/>
        <v>0</v>
      </c>
      <c r="AC21" s="77">
        <f t="shared" si="12"/>
        <v>0</v>
      </c>
      <c r="AD21" s="48">
        <f t="shared" si="13"/>
        <v>0</v>
      </c>
      <c r="AE21" s="52">
        <f t="shared" si="14"/>
        <v>0</v>
      </c>
      <c r="AF21" s="70">
        <f t="shared" si="15"/>
        <v>0</v>
      </c>
    </row>
    <row r="22" spans="2:32" ht="12.75">
      <c r="B22" s="23">
        <v>30000001</v>
      </c>
      <c r="C22" s="22">
        <v>40000000</v>
      </c>
      <c r="E22" s="19"/>
      <c r="F22" s="25"/>
      <c r="G22" s="19"/>
      <c r="H22" s="20"/>
      <c r="I22" s="26"/>
      <c r="J22" s="27"/>
      <c r="K22" s="26"/>
      <c r="L22" s="27"/>
      <c r="M22" s="26"/>
      <c r="O22" s="45">
        <v>38000000</v>
      </c>
      <c r="P22" s="48">
        <f t="shared" si="0"/>
        <v>0</v>
      </c>
      <c r="Q22" s="48">
        <f t="shared" si="1"/>
        <v>0</v>
      </c>
      <c r="R22" s="48">
        <f t="shared" si="2"/>
        <v>0</v>
      </c>
      <c r="S22" s="73">
        <f t="shared" si="3"/>
        <v>0</v>
      </c>
      <c r="T22" s="67">
        <f t="shared" si="4"/>
        <v>0</v>
      </c>
      <c r="U22" s="48">
        <f t="shared" si="5"/>
        <v>0</v>
      </c>
      <c r="V22" s="48">
        <f t="shared" si="6"/>
        <v>0</v>
      </c>
      <c r="W22" s="53">
        <f t="shared" si="7"/>
        <v>0</v>
      </c>
      <c r="X22" s="49">
        <v>38000000</v>
      </c>
      <c r="Y22" s="48">
        <f t="shared" si="8"/>
        <v>0</v>
      </c>
      <c r="Z22" s="48">
        <f t="shared" si="9"/>
        <v>0</v>
      </c>
      <c r="AA22" s="48">
        <f t="shared" si="10"/>
        <v>0</v>
      </c>
      <c r="AB22" s="73">
        <f t="shared" si="11"/>
        <v>0</v>
      </c>
      <c r="AC22" s="77">
        <f t="shared" si="12"/>
        <v>0</v>
      </c>
      <c r="AD22" s="48">
        <f t="shared" si="13"/>
        <v>0</v>
      </c>
      <c r="AE22" s="52">
        <f t="shared" si="14"/>
        <v>0</v>
      </c>
      <c r="AF22" s="70">
        <f t="shared" si="15"/>
        <v>0</v>
      </c>
    </row>
    <row r="23" spans="2:32" ht="12.75">
      <c r="B23" s="23">
        <v>40000001</v>
      </c>
      <c r="C23" s="22">
        <v>50000000</v>
      </c>
      <c r="E23" s="19"/>
      <c r="F23" s="25"/>
      <c r="G23" s="19"/>
      <c r="H23" s="20"/>
      <c r="I23" s="26"/>
      <c r="J23" s="27"/>
      <c r="K23" s="26"/>
      <c r="L23" s="27"/>
      <c r="M23" s="26"/>
      <c r="O23" s="45">
        <v>47000000</v>
      </c>
      <c r="P23" s="48">
        <f t="shared" si="0"/>
        <v>0</v>
      </c>
      <c r="Q23" s="48">
        <f t="shared" si="1"/>
        <v>0</v>
      </c>
      <c r="R23" s="48">
        <f t="shared" si="2"/>
        <v>0</v>
      </c>
      <c r="S23" s="73">
        <f t="shared" si="3"/>
        <v>0</v>
      </c>
      <c r="T23" s="67">
        <f t="shared" si="4"/>
        <v>0</v>
      </c>
      <c r="U23" s="48">
        <f t="shared" si="5"/>
        <v>0</v>
      </c>
      <c r="V23" s="48">
        <f t="shared" si="6"/>
        <v>0</v>
      </c>
      <c r="W23" s="53">
        <f t="shared" si="7"/>
        <v>0</v>
      </c>
      <c r="X23" s="49">
        <v>47000000</v>
      </c>
      <c r="Y23" s="48">
        <f t="shared" si="8"/>
        <v>0</v>
      </c>
      <c r="Z23" s="48">
        <f t="shared" si="9"/>
        <v>0</v>
      </c>
      <c r="AA23" s="48">
        <f t="shared" si="10"/>
        <v>0</v>
      </c>
      <c r="AB23" s="73">
        <f t="shared" si="11"/>
        <v>0</v>
      </c>
      <c r="AC23" s="77">
        <f t="shared" si="12"/>
        <v>0</v>
      </c>
      <c r="AD23" s="48">
        <f t="shared" si="13"/>
        <v>0</v>
      </c>
      <c r="AE23" s="52">
        <f t="shared" si="14"/>
        <v>0</v>
      </c>
      <c r="AF23" s="70">
        <f t="shared" si="15"/>
        <v>0</v>
      </c>
    </row>
    <row r="24" spans="2:32" ht="13.5" thickBot="1">
      <c r="B24" s="23">
        <v>50000001</v>
      </c>
      <c r="C24" s="24" t="s">
        <v>3</v>
      </c>
      <c r="E24" s="19"/>
      <c r="F24" s="25"/>
      <c r="G24" s="19"/>
      <c r="H24" s="20"/>
      <c r="I24" s="26"/>
      <c r="J24" s="27"/>
      <c r="K24" s="26"/>
      <c r="L24" s="27"/>
      <c r="M24" s="26"/>
      <c r="O24" s="46">
        <v>65000000</v>
      </c>
      <c r="P24" s="50">
        <f t="shared" si="0"/>
        <v>0</v>
      </c>
      <c r="Q24" s="50">
        <f t="shared" si="1"/>
        <v>0</v>
      </c>
      <c r="R24" s="50">
        <f t="shared" si="2"/>
        <v>0</v>
      </c>
      <c r="S24" s="74">
        <f t="shared" si="3"/>
        <v>0</v>
      </c>
      <c r="T24" s="68">
        <f t="shared" si="4"/>
        <v>0</v>
      </c>
      <c r="U24" s="50">
        <f t="shared" si="5"/>
        <v>0</v>
      </c>
      <c r="V24" s="50">
        <f t="shared" si="6"/>
        <v>0</v>
      </c>
      <c r="W24" s="55">
        <f t="shared" si="7"/>
        <v>0</v>
      </c>
      <c r="X24" s="51">
        <v>65000000</v>
      </c>
      <c r="Y24" s="50">
        <f t="shared" si="8"/>
        <v>0</v>
      </c>
      <c r="Z24" s="50">
        <f t="shared" si="9"/>
        <v>0</v>
      </c>
      <c r="AA24" s="50">
        <f t="shared" si="10"/>
        <v>0</v>
      </c>
      <c r="AB24" s="74">
        <f t="shared" si="11"/>
        <v>0</v>
      </c>
      <c r="AC24" s="78">
        <f t="shared" si="12"/>
        <v>0</v>
      </c>
      <c r="AD24" s="50">
        <f t="shared" si="13"/>
        <v>0</v>
      </c>
      <c r="AE24" s="54">
        <f t="shared" si="14"/>
        <v>0</v>
      </c>
      <c r="AF24" s="79">
        <f t="shared" si="15"/>
        <v>0</v>
      </c>
    </row>
    <row r="25" spans="16:23" ht="12">
      <c r="P25" s="2"/>
      <c r="Q25" s="2"/>
      <c r="R25" s="2"/>
      <c r="S25" s="2"/>
      <c r="T25" s="2"/>
      <c r="U25" s="2"/>
      <c r="V25" s="2"/>
      <c r="W25" s="2"/>
    </row>
    <row r="26" spans="1:32" ht="12">
      <c r="A26" s="4" t="s">
        <v>12</v>
      </c>
      <c r="V26" s="17" t="s">
        <v>53</v>
      </c>
      <c r="W26" s="35">
        <f>SUM(T17:W24)</f>
        <v>0</v>
      </c>
      <c r="AE26" s="17" t="s">
        <v>54</v>
      </c>
      <c r="AF26" s="35">
        <f>SUM(AC17:AF24)</f>
        <v>0</v>
      </c>
    </row>
    <row r="27" ht="12">
      <c r="A27" s="5" t="s">
        <v>87</v>
      </c>
    </row>
    <row r="28" ht="12">
      <c r="A28" s="5" t="s">
        <v>52</v>
      </c>
    </row>
    <row r="30" ht="12">
      <c r="E30" s="35"/>
    </row>
  </sheetData>
  <sheetProtection password="CC8A" sheet="1"/>
  <protectedRanges>
    <protectedRange password="CF29" sqref="F18:G18 F22:G24" name="Range1_2"/>
    <protectedRange password="CF29" sqref="F20:G21 F19" name="Range1_2_2"/>
    <protectedRange password="CF29" sqref="F17:G17" name="Range1_2_1"/>
  </protectedRanges>
  <mergeCells count="3">
    <mergeCell ref="A3:K3"/>
    <mergeCell ref="A4:K4"/>
    <mergeCell ref="C6:E6"/>
  </mergeCells>
  <printOptions/>
  <pageMargins left="0.5" right="0.5" top="0.5" bottom="0.5" header="0.25" footer="0.25"/>
  <pageSetup fitToHeight="1" fitToWidth="1" horizontalDpi="600" verticalDpi="600" orientation="landscape" pageOrder="overThenDown" paperSize="5" scale="3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"/>
  <sheetViews>
    <sheetView zoomScalePageLayoutView="0" workbookViewId="0" topLeftCell="A1">
      <selection activeCell="G8" sqref="G8"/>
    </sheetView>
  </sheetViews>
  <sheetFormatPr defaultColWidth="8.8515625" defaultRowHeight="12.75"/>
  <cols>
    <col min="1" max="1" width="2.57421875" style="1" customWidth="1"/>
    <col min="2" max="2" width="12.8515625" style="1" customWidth="1"/>
    <col min="3" max="3" width="11.421875" style="1" customWidth="1"/>
    <col min="4" max="4" width="2.57421875" style="1" customWidth="1"/>
    <col min="5" max="5" width="28.57421875" style="1" customWidth="1"/>
    <col min="6" max="6" width="2.57421875" style="3" customWidth="1"/>
    <col min="7" max="7" width="32.57421875" style="1" customWidth="1"/>
    <col min="8" max="8" width="2.57421875" style="2" customWidth="1"/>
    <col min="9" max="9" width="22.57421875" style="1" bestFit="1" customWidth="1"/>
    <col min="10" max="10" width="2.57421875" style="1" customWidth="1"/>
    <col min="11" max="11" width="22.57421875" style="1" bestFit="1" customWidth="1"/>
    <col min="12" max="12" width="2.57421875" style="1" customWidth="1"/>
    <col min="13" max="13" width="22.57421875" style="1" bestFit="1" customWidth="1"/>
    <col min="14" max="14" width="2.57421875" style="1" customWidth="1"/>
    <col min="15" max="15" width="18.8515625" style="1" customWidth="1"/>
    <col min="16" max="16" width="14.00390625" style="1" bestFit="1" customWidth="1"/>
    <col min="17" max="17" width="17.421875" style="1" customWidth="1"/>
    <col min="18" max="18" width="18.140625" style="1" customWidth="1"/>
    <col min="19" max="19" width="17.140625" style="1" customWidth="1"/>
    <col min="20" max="21" width="14.00390625" style="1" bestFit="1" customWidth="1"/>
    <col min="22" max="22" width="14.57421875" style="1" customWidth="1"/>
    <col min="23" max="23" width="15.421875" style="1" bestFit="1" customWidth="1"/>
    <col min="24" max="24" width="19.57421875" style="1" customWidth="1"/>
    <col min="25" max="25" width="15.421875" style="1" customWidth="1"/>
    <col min="26" max="26" width="16.421875" style="1" customWidth="1"/>
    <col min="27" max="27" width="17.421875" style="1" customWidth="1"/>
    <col min="28" max="28" width="17.57421875" style="1" customWidth="1"/>
    <col min="29" max="29" width="15.421875" style="1" customWidth="1"/>
    <col min="30" max="32" width="14.421875" style="1" customWidth="1"/>
    <col min="33" max="16384" width="8.8515625" style="1" customWidth="1"/>
  </cols>
  <sheetData>
    <row r="1" spans="1:13" ht="12.75">
      <c r="A1" s="30" t="s">
        <v>26</v>
      </c>
      <c r="K1" s="17"/>
      <c r="M1" s="17" t="s">
        <v>73</v>
      </c>
    </row>
    <row r="2" spans="3:13" ht="12">
      <c r="C2" s="3"/>
      <c r="D2" s="3"/>
      <c r="E2" s="3"/>
      <c r="K2" s="6"/>
      <c r="M2" s="6"/>
    </row>
    <row r="3" spans="1:11" ht="19.5">
      <c r="A3" s="114" t="s">
        <v>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19.5">
      <c r="A4" s="114" t="s">
        <v>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ht="19.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3" ht="12">
      <c r="A6" s="1" t="s">
        <v>17</v>
      </c>
      <c r="C6" s="116"/>
      <c r="D6" s="117"/>
      <c r="E6" s="117"/>
      <c r="K6" s="6"/>
      <c r="M6" s="6"/>
    </row>
    <row r="8" spans="1:13" ht="15">
      <c r="A8" s="7" t="s">
        <v>25</v>
      </c>
      <c r="B8" s="8"/>
      <c r="C8" s="8"/>
      <c r="D8" s="8"/>
      <c r="E8" s="8"/>
      <c r="F8" s="10"/>
      <c r="G8" s="8"/>
      <c r="H8" s="9"/>
      <c r="I8" s="8"/>
      <c r="J8" s="8"/>
      <c r="K8" s="8"/>
      <c r="L8" s="8"/>
      <c r="M8" s="8"/>
    </row>
    <row r="9" spans="1:13" ht="15">
      <c r="A9" s="8"/>
      <c r="B9" s="8"/>
      <c r="C9" s="8"/>
      <c r="D9" s="8"/>
      <c r="E9" s="8"/>
      <c r="F9" s="10"/>
      <c r="G9" s="8"/>
      <c r="H9" s="9"/>
      <c r="I9" s="8"/>
      <c r="J9" s="8"/>
      <c r="K9" s="8"/>
      <c r="L9" s="8"/>
      <c r="M9" s="8"/>
    </row>
    <row r="10" spans="1:13" ht="15">
      <c r="A10" s="8"/>
      <c r="B10" s="8"/>
      <c r="C10" s="8"/>
      <c r="D10" s="8"/>
      <c r="E10" s="8"/>
      <c r="F10" s="10"/>
      <c r="G10" s="8"/>
      <c r="H10" s="9"/>
      <c r="I10" s="8"/>
      <c r="J10" s="8"/>
      <c r="K10" s="8"/>
      <c r="L10" s="8"/>
      <c r="M10" s="8"/>
    </row>
    <row r="11" spans="1:8" ht="15">
      <c r="A11" s="8"/>
      <c r="B11" s="8"/>
      <c r="C11" s="8"/>
      <c r="D11" s="8"/>
      <c r="E11" s="11" t="s">
        <v>0</v>
      </c>
      <c r="F11" s="12"/>
      <c r="G11" s="11" t="s">
        <v>0</v>
      </c>
      <c r="H11" s="12"/>
    </row>
    <row r="12" spans="1:8" ht="15">
      <c r="A12" s="8"/>
      <c r="B12" s="8"/>
      <c r="C12" s="8"/>
      <c r="D12" s="8"/>
      <c r="E12" s="11" t="s">
        <v>7</v>
      </c>
      <c r="F12" s="12"/>
      <c r="G12" s="11" t="s">
        <v>7</v>
      </c>
      <c r="H12" s="12"/>
    </row>
    <row r="13" spans="1:15" ht="15.75" thickBot="1">
      <c r="A13" s="8"/>
      <c r="B13" s="8"/>
      <c r="C13" s="8"/>
      <c r="D13" s="8"/>
      <c r="E13" s="13" t="s">
        <v>121</v>
      </c>
      <c r="F13" s="15"/>
      <c r="G13" s="13" t="s">
        <v>121</v>
      </c>
      <c r="H13" s="15"/>
      <c r="O13" s="34" t="s">
        <v>36</v>
      </c>
    </row>
    <row r="14" spans="1:32" ht="46.5">
      <c r="A14" s="8"/>
      <c r="B14" s="11" t="s">
        <v>6</v>
      </c>
      <c r="C14" s="8"/>
      <c r="D14" s="8"/>
      <c r="E14" s="40" t="s">
        <v>146</v>
      </c>
      <c r="F14" s="16"/>
      <c r="G14" s="40" t="s">
        <v>147</v>
      </c>
      <c r="H14" s="16"/>
      <c r="I14" s="39" t="s">
        <v>99</v>
      </c>
      <c r="J14" s="8"/>
      <c r="K14" s="39" t="s">
        <v>100</v>
      </c>
      <c r="L14" s="8"/>
      <c r="M14" s="39" t="s">
        <v>122</v>
      </c>
      <c r="O14" s="80" t="s">
        <v>146</v>
      </c>
      <c r="P14" s="41" t="s">
        <v>80</v>
      </c>
      <c r="Q14" s="41" t="s">
        <v>123</v>
      </c>
      <c r="R14" s="41" t="s">
        <v>124</v>
      </c>
      <c r="S14" s="71" t="s">
        <v>125</v>
      </c>
      <c r="T14" s="41" t="s">
        <v>46</v>
      </c>
      <c r="U14" s="41" t="s">
        <v>126</v>
      </c>
      <c r="V14" s="41" t="s">
        <v>127</v>
      </c>
      <c r="W14" s="42" t="s">
        <v>128</v>
      </c>
      <c r="X14" s="69" t="s">
        <v>147</v>
      </c>
      <c r="Y14" s="41" t="s">
        <v>47</v>
      </c>
      <c r="Z14" s="41" t="s">
        <v>129</v>
      </c>
      <c r="AA14" s="41" t="s">
        <v>130</v>
      </c>
      <c r="AB14" s="71" t="s">
        <v>131</v>
      </c>
      <c r="AC14" s="75" t="s">
        <v>48</v>
      </c>
      <c r="AD14" s="41" t="s">
        <v>132</v>
      </c>
      <c r="AE14" s="41" t="s">
        <v>133</v>
      </c>
      <c r="AF14" s="42" t="s">
        <v>134</v>
      </c>
    </row>
    <row r="15" spans="1:32" ht="15">
      <c r="A15" s="8"/>
      <c r="B15" s="13" t="s">
        <v>1</v>
      </c>
      <c r="C15" s="8"/>
      <c r="D15" s="8"/>
      <c r="E15" s="13" t="s">
        <v>13</v>
      </c>
      <c r="F15" s="15"/>
      <c r="G15" s="13" t="s">
        <v>13</v>
      </c>
      <c r="H15" s="15"/>
      <c r="I15" s="13"/>
      <c r="J15" s="8"/>
      <c r="K15" s="13"/>
      <c r="L15" s="8"/>
      <c r="M15" s="13"/>
      <c r="O15" s="43"/>
      <c r="P15" s="2"/>
      <c r="Q15" s="2"/>
      <c r="R15" s="2"/>
      <c r="S15" s="72"/>
      <c r="T15" s="2"/>
      <c r="U15" s="2"/>
      <c r="V15" s="2"/>
      <c r="W15" s="44"/>
      <c r="X15" s="43"/>
      <c r="Y15" s="2"/>
      <c r="Z15" s="2"/>
      <c r="AA15" s="2"/>
      <c r="AB15" s="72"/>
      <c r="AC15" s="76"/>
      <c r="AD15" s="2"/>
      <c r="AE15" s="2"/>
      <c r="AF15" s="44"/>
    </row>
    <row r="16" spans="1:32" ht="15">
      <c r="A16" s="8"/>
      <c r="B16" s="13"/>
      <c r="C16" s="8"/>
      <c r="D16" s="8"/>
      <c r="E16" s="13"/>
      <c r="F16" s="15"/>
      <c r="G16" s="13"/>
      <c r="H16" s="14"/>
      <c r="I16" s="8"/>
      <c r="J16" s="8"/>
      <c r="K16" s="8"/>
      <c r="L16" s="8"/>
      <c r="M16" s="8"/>
      <c r="O16" s="43"/>
      <c r="P16" s="2"/>
      <c r="Q16" s="2"/>
      <c r="R16" s="2"/>
      <c r="S16" s="72"/>
      <c r="T16" s="2"/>
      <c r="U16" s="2"/>
      <c r="V16" s="2"/>
      <c r="W16" s="44"/>
      <c r="X16" s="43"/>
      <c r="Y16" s="2"/>
      <c r="Z16" s="2"/>
      <c r="AA16" s="2"/>
      <c r="AB16" s="72"/>
      <c r="AC16" s="76"/>
      <c r="AD16" s="2"/>
      <c r="AE16" s="2"/>
      <c r="AF16" s="44"/>
    </row>
    <row r="17" spans="2:32" ht="12.75">
      <c r="B17" s="21" t="s">
        <v>2</v>
      </c>
      <c r="C17" s="22">
        <v>5000000</v>
      </c>
      <c r="E17" s="19"/>
      <c r="F17" s="25"/>
      <c r="G17" s="19"/>
      <c r="H17" s="20"/>
      <c r="I17" s="26"/>
      <c r="J17" s="27"/>
      <c r="K17" s="26"/>
      <c r="L17" s="27"/>
      <c r="M17" s="26"/>
      <c r="O17" s="45">
        <v>4000000</v>
      </c>
      <c r="P17" s="48">
        <f aca="true" t="shared" si="0" ref="P17:P24">($E17*$O17)/1000</f>
        <v>0</v>
      </c>
      <c r="Q17" s="48">
        <f>($E17*$I17)*($O17/1000)</f>
        <v>0</v>
      </c>
      <c r="R17" s="48">
        <f>($E17*$K17)*($O17/1000)</f>
        <v>0</v>
      </c>
      <c r="S17" s="73">
        <f aca="true" t="shared" si="1" ref="S17:S24">($E17*$M17)*($O17/1000)</f>
        <v>0</v>
      </c>
      <c r="T17" s="67">
        <f aca="true" t="shared" si="2" ref="T17:T24">P17</f>
        <v>0</v>
      </c>
      <c r="U17" s="48">
        <f aca="true" t="shared" si="3" ref="U17:U24">P17+Q17</f>
        <v>0</v>
      </c>
      <c r="V17" s="48">
        <f aca="true" t="shared" si="4" ref="V17:V24">P17+R17</f>
        <v>0</v>
      </c>
      <c r="W17" s="53">
        <f aca="true" t="shared" si="5" ref="W17:W24">P17+S17</f>
        <v>0</v>
      </c>
      <c r="X17" s="49">
        <v>4000000</v>
      </c>
      <c r="Y17" s="48">
        <f aca="true" t="shared" si="6" ref="Y17:Y24">($G17*$X17)/1000</f>
        <v>0</v>
      </c>
      <c r="Z17" s="48">
        <f aca="true" t="shared" si="7" ref="Z17:Z24">($G17*$I17)*($X17/1000)</f>
        <v>0</v>
      </c>
      <c r="AA17" s="48">
        <f aca="true" t="shared" si="8" ref="AA17:AA24">($G17*$K17)*($X17/1000)</f>
        <v>0</v>
      </c>
      <c r="AB17" s="73">
        <f aca="true" t="shared" si="9" ref="AB17:AB24">($G17*$M17)*($X17/1000)</f>
        <v>0</v>
      </c>
      <c r="AC17" s="77">
        <f aca="true" t="shared" si="10" ref="AC17:AC24">Y17</f>
        <v>0</v>
      </c>
      <c r="AD17" s="48">
        <f aca="true" t="shared" si="11" ref="AD17:AD24">Y17+Z17</f>
        <v>0</v>
      </c>
      <c r="AE17" s="52">
        <f aca="true" t="shared" si="12" ref="AE17:AE24">Y17+AA17</f>
        <v>0</v>
      </c>
      <c r="AF17" s="70">
        <f aca="true" t="shared" si="13" ref="AF17:AF24">Y17+AB17</f>
        <v>0</v>
      </c>
    </row>
    <row r="18" spans="2:32" ht="12.75">
      <c r="B18" s="23">
        <v>5000001</v>
      </c>
      <c r="C18" s="22">
        <v>10000000</v>
      </c>
      <c r="E18" s="19"/>
      <c r="F18" s="25"/>
      <c r="G18" s="19"/>
      <c r="H18" s="20"/>
      <c r="I18" s="26"/>
      <c r="J18" s="27"/>
      <c r="K18" s="26"/>
      <c r="L18" s="27"/>
      <c r="M18" s="26"/>
      <c r="O18" s="45">
        <v>8000000</v>
      </c>
      <c r="P18" s="48">
        <f t="shared" si="0"/>
        <v>0</v>
      </c>
      <c r="Q18" s="48">
        <f aca="true" t="shared" si="14" ref="Q18:Q24">($E18*$I18)*($O18/1000)</f>
        <v>0</v>
      </c>
      <c r="R18" s="48">
        <f aca="true" t="shared" si="15" ref="R18:R24">($E18*$K18)*($O18/1000)</f>
        <v>0</v>
      </c>
      <c r="S18" s="73">
        <f t="shared" si="1"/>
        <v>0</v>
      </c>
      <c r="T18" s="67">
        <f t="shared" si="2"/>
        <v>0</v>
      </c>
      <c r="U18" s="48">
        <f t="shared" si="3"/>
        <v>0</v>
      </c>
      <c r="V18" s="48">
        <f t="shared" si="4"/>
        <v>0</v>
      </c>
      <c r="W18" s="53">
        <f t="shared" si="5"/>
        <v>0</v>
      </c>
      <c r="X18" s="49">
        <v>8000000</v>
      </c>
      <c r="Y18" s="48">
        <f t="shared" si="6"/>
        <v>0</v>
      </c>
      <c r="Z18" s="48">
        <f t="shared" si="7"/>
        <v>0</v>
      </c>
      <c r="AA18" s="48">
        <f t="shared" si="8"/>
        <v>0</v>
      </c>
      <c r="AB18" s="73">
        <f t="shared" si="9"/>
        <v>0</v>
      </c>
      <c r="AC18" s="77">
        <f t="shared" si="10"/>
        <v>0</v>
      </c>
      <c r="AD18" s="48">
        <f t="shared" si="11"/>
        <v>0</v>
      </c>
      <c r="AE18" s="52">
        <f t="shared" si="12"/>
        <v>0</v>
      </c>
      <c r="AF18" s="70">
        <f t="shared" si="13"/>
        <v>0</v>
      </c>
    </row>
    <row r="19" spans="2:32" ht="12.75">
      <c r="B19" s="23">
        <v>10000001</v>
      </c>
      <c r="C19" s="22">
        <v>15000000</v>
      </c>
      <c r="E19" s="19"/>
      <c r="F19" s="25"/>
      <c r="G19" s="19"/>
      <c r="H19" s="20"/>
      <c r="I19" s="26"/>
      <c r="J19" s="27"/>
      <c r="K19" s="26"/>
      <c r="L19" s="27"/>
      <c r="M19" s="26"/>
      <c r="O19" s="45">
        <v>12000000</v>
      </c>
      <c r="P19" s="48">
        <f t="shared" si="0"/>
        <v>0</v>
      </c>
      <c r="Q19" s="48">
        <f t="shared" si="14"/>
        <v>0</v>
      </c>
      <c r="R19" s="48">
        <f t="shared" si="15"/>
        <v>0</v>
      </c>
      <c r="S19" s="73">
        <f t="shared" si="1"/>
        <v>0</v>
      </c>
      <c r="T19" s="67">
        <f t="shared" si="2"/>
        <v>0</v>
      </c>
      <c r="U19" s="48">
        <f t="shared" si="3"/>
        <v>0</v>
      </c>
      <c r="V19" s="48">
        <f t="shared" si="4"/>
        <v>0</v>
      </c>
      <c r="W19" s="53">
        <f t="shared" si="5"/>
        <v>0</v>
      </c>
      <c r="X19" s="49">
        <v>12000000</v>
      </c>
      <c r="Y19" s="48">
        <f t="shared" si="6"/>
        <v>0</v>
      </c>
      <c r="Z19" s="48">
        <f t="shared" si="7"/>
        <v>0</v>
      </c>
      <c r="AA19" s="48">
        <f t="shared" si="8"/>
        <v>0</v>
      </c>
      <c r="AB19" s="73">
        <f t="shared" si="9"/>
        <v>0</v>
      </c>
      <c r="AC19" s="77">
        <f t="shared" si="10"/>
        <v>0</v>
      </c>
      <c r="AD19" s="48">
        <f t="shared" si="11"/>
        <v>0</v>
      </c>
      <c r="AE19" s="52">
        <f t="shared" si="12"/>
        <v>0</v>
      </c>
      <c r="AF19" s="70">
        <f t="shared" si="13"/>
        <v>0</v>
      </c>
    </row>
    <row r="20" spans="2:32" ht="12.75">
      <c r="B20" s="23">
        <v>15000001</v>
      </c>
      <c r="C20" s="22">
        <v>20000000</v>
      </c>
      <c r="E20" s="19"/>
      <c r="F20" s="25"/>
      <c r="G20" s="19"/>
      <c r="H20" s="20"/>
      <c r="I20" s="26"/>
      <c r="J20" s="27"/>
      <c r="K20" s="26"/>
      <c r="L20" s="27"/>
      <c r="M20" s="26"/>
      <c r="O20" s="45">
        <v>18000000</v>
      </c>
      <c r="P20" s="48">
        <f t="shared" si="0"/>
        <v>0</v>
      </c>
      <c r="Q20" s="48">
        <f t="shared" si="14"/>
        <v>0</v>
      </c>
      <c r="R20" s="48">
        <f t="shared" si="15"/>
        <v>0</v>
      </c>
      <c r="S20" s="73">
        <f t="shared" si="1"/>
        <v>0</v>
      </c>
      <c r="T20" s="67">
        <f t="shared" si="2"/>
        <v>0</v>
      </c>
      <c r="U20" s="48">
        <f t="shared" si="3"/>
        <v>0</v>
      </c>
      <c r="V20" s="48">
        <f t="shared" si="4"/>
        <v>0</v>
      </c>
      <c r="W20" s="53">
        <f t="shared" si="5"/>
        <v>0</v>
      </c>
      <c r="X20" s="49">
        <v>18000000</v>
      </c>
      <c r="Y20" s="48">
        <f t="shared" si="6"/>
        <v>0</v>
      </c>
      <c r="Z20" s="48">
        <f t="shared" si="7"/>
        <v>0</v>
      </c>
      <c r="AA20" s="48">
        <f t="shared" si="8"/>
        <v>0</v>
      </c>
      <c r="AB20" s="73">
        <f t="shared" si="9"/>
        <v>0</v>
      </c>
      <c r="AC20" s="77">
        <f t="shared" si="10"/>
        <v>0</v>
      </c>
      <c r="AD20" s="48">
        <f t="shared" si="11"/>
        <v>0</v>
      </c>
      <c r="AE20" s="52">
        <f t="shared" si="12"/>
        <v>0</v>
      </c>
      <c r="AF20" s="70">
        <f t="shared" si="13"/>
        <v>0</v>
      </c>
    </row>
    <row r="21" spans="2:32" ht="12.75">
      <c r="B21" s="23">
        <v>20000001</v>
      </c>
      <c r="C21" s="22">
        <v>30000000</v>
      </c>
      <c r="E21" s="19"/>
      <c r="F21" s="25"/>
      <c r="G21" s="19"/>
      <c r="H21" s="20"/>
      <c r="I21" s="26"/>
      <c r="J21" s="27"/>
      <c r="K21" s="26"/>
      <c r="L21" s="27"/>
      <c r="M21" s="26"/>
      <c r="O21" s="45">
        <v>25000000</v>
      </c>
      <c r="P21" s="48">
        <f t="shared" si="0"/>
        <v>0</v>
      </c>
      <c r="Q21" s="48">
        <f t="shared" si="14"/>
        <v>0</v>
      </c>
      <c r="R21" s="48">
        <f t="shared" si="15"/>
        <v>0</v>
      </c>
      <c r="S21" s="73">
        <f t="shared" si="1"/>
        <v>0</v>
      </c>
      <c r="T21" s="67">
        <f t="shared" si="2"/>
        <v>0</v>
      </c>
      <c r="U21" s="48">
        <f t="shared" si="3"/>
        <v>0</v>
      </c>
      <c r="V21" s="48">
        <f t="shared" si="4"/>
        <v>0</v>
      </c>
      <c r="W21" s="53">
        <f t="shared" si="5"/>
        <v>0</v>
      </c>
      <c r="X21" s="49">
        <v>25000000</v>
      </c>
      <c r="Y21" s="48">
        <f t="shared" si="6"/>
        <v>0</v>
      </c>
      <c r="Z21" s="48">
        <f t="shared" si="7"/>
        <v>0</v>
      </c>
      <c r="AA21" s="48">
        <f t="shared" si="8"/>
        <v>0</v>
      </c>
      <c r="AB21" s="73">
        <f t="shared" si="9"/>
        <v>0</v>
      </c>
      <c r="AC21" s="77">
        <f t="shared" si="10"/>
        <v>0</v>
      </c>
      <c r="AD21" s="48">
        <f t="shared" si="11"/>
        <v>0</v>
      </c>
      <c r="AE21" s="52">
        <f t="shared" si="12"/>
        <v>0</v>
      </c>
      <c r="AF21" s="70">
        <f t="shared" si="13"/>
        <v>0</v>
      </c>
    </row>
    <row r="22" spans="2:32" ht="12.75">
      <c r="B22" s="23">
        <v>30000001</v>
      </c>
      <c r="C22" s="22">
        <v>40000000</v>
      </c>
      <c r="E22" s="19"/>
      <c r="F22" s="25"/>
      <c r="G22" s="19"/>
      <c r="H22" s="20"/>
      <c r="I22" s="26"/>
      <c r="J22" s="27"/>
      <c r="K22" s="26"/>
      <c r="L22" s="27"/>
      <c r="M22" s="26"/>
      <c r="O22" s="45">
        <v>38000000</v>
      </c>
      <c r="P22" s="48">
        <f t="shared" si="0"/>
        <v>0</v>
      </c>
      <c r="Q22" s="48">
        <f t="shared" si="14"/>
        <v>0</v>
      </c>
      <c r="R22" s="48">
        <f t="shared" si="15"/>
        <v>0</v>
      </c>
      <c r="S22" s="73">
        <f t="shared" si="1"/>
        <v>0</v>
      </c>
      <c r="T22" s="67">
        <f t="shared" si="2"/>
        <v>0</v>
      </c>
      <c r="U22" s="48">
        <f t="shared" si="3"/>
        <v>0</v>
      </c>
      <c r="V22" s="48">
        <f t="shared" si="4"/>
        <v>0</v>
      </c>
      <c r="W22" s="53">
        <f t="shared" si="5"/>
        <v>0</v>
      </c>
      <c r="X22" s="49">
        <v>38000000</v>
      </c>
      <c r="Y22" s="48">
        <f t="shared" si="6"/>
        <v>0</v>
      </c>
      <c r="Z22" s="48">
        <f t="shared" si="7"/>
        <v>0</v>
      </c>
      <c r="AA22" s="48">
        <f t="shared" si="8"/>
        <v>0</v>
      </c>
      <c r="AB22" s="73">
        <f t="shared" si="9"/>
        <v>0</v>
      </c>
      <c r="AC22" s="77">
        <f t="shared" si="10"/>
        <v>0</v>
      </c>
      <c r="AD22" s="48">
        <f t="shared" si="11"/>
        <v>0</v>
      </c>
      <c r="AE22" s="52">
        <f t="shared" si="12"/>
        <v>0</v>
      </c>
      <c r="AF22" s="70">
        <f t="shared" si="13"/>
        <v>0</v>
      </c>
    </row>
    <row r="23" spans="2:32" ht="12.75">
      <c r="B23" s="23">
        <v>40000001</v>
      </c>
      <c r="C23" s="22">
        <v>50000000</v>
      </c>
      <c r="E23" s="19"/>
      <c r="F23" s="25"/>
      <c r="G23" s="19"/>
      <c r="H23" s="20"/>
      <c r="I23" s="26"/>
      <c r="J23" s="27"/>
      <c r="K23" s="26"/>
      <c r="L23" s="27"/>
      <c r="M23" s="26"/>
      <c r="O23" s="45">
        <v>47000000</v>
      </c>
      <c r="P23" s="48">
        <f t="shared" si="0"/>
        <v>0</v>
      </c>
      <c r="Q23" s="48">
        <f t="shared" si="14"/>
        <v>0</v>
      </c>
      <c r="R23" s="48">
        <f t="shared" si="15"/>
        <v>0</v>
      </c>
      <c r="S23" s="73">
        <f t="shared" si="1"/>
        <v>0</v>
      </c>
      <c r="T23" s="67">
        <f t="shared" si="2"/>
        <v>0</v>
      </c>
      <c r="U23" s="48">
        <f t="shared" si="3"/>
        <v>0</v>
      </c>
      <c r="V23" s="48">
        <f t="shared" si="4"/>
        <v>0</v>
      </c>
      <c r="W23" s="53">
        <f t="shared" si="5"/>
        <v>0</v>
      </c>
      <c r="X23" s="49">
        <v>47000000</v>
      </c>
      <c r="Y23" s="48">
        <f t="shared" si="6"/>
        <v>0</v>
      </c>
      <c r="Z23" s="48">
        <f t="shared" si="7"/>
        <v>0</v>
      </c>
      <c r="AA23" s="48">
        <f t="shared" si="8"/>
        <v>0</v>
      </c>
      <c r="AB23" s="73">
        <f t="shared" si="9"/>
        <v>0</v>
      </c>
      <c r="AC23" s="77">
        <f t="shared" si="10"/>
        <v>0</v>
      </c>
      <c r="AD23" s="48">
        <f t="shared" si="11"/>
        <v>0</v>
      </c>
      <c r="AE23" s="52">
        <f t="shared" si="12"/>
        <v>0</v>
      </c>
      <c r="AF23" s="70">
        <f t="shared" si="13"/>
        <v>0</v>
      </c>
    </row>
    <row r="24" spans="2:32" ht="13.5" thickBot="1">
      <c r="B24" s="23">
        <v>50000001</v>
      </c>
      <c r="C24" s="24" t="s">
        <v>3</v>
      </c>
      <c r="E24" s="19"/>
      <c r="F24" s="25"/>
      <c r="G24" s="19"/>
      <c r="H24" s="20"/>
      <c r="I24" s="26"/>
      <c r="J24" s="27"/>
      <c r="K24" s="26"/>
      <c r="L24" s="27"/>
      <c r="M24" s="26"/>
      <c r="O24" s="46">
        <v>65000000</v>
      </c>
      <c r="P24" s="50">
        <f t="shared" si="0"/>
        <v>0</v>
      </c>
      <c r="Q24" s="50">
        <f t="shared" si="14"/>
        <v>0</v>
      </c>
      <c r="R24" s="50">
        <f t="shared" si="15"/>
        <v>0</v>
      </c>
      <c r="S24" s="74">
        <f t="shared" si="1"/>
        <v>0</v>
      </c>
      <c r="T24" s="68">
        <f t="shared" si="2"/>
        <v>0</v>
      </c>
      <c r="U24" s="50">
        <f t="shared" si="3"/>
        <v>0</v>
      </c>
      <c r="V24" s="50">
        <f t="shared" si="4"/>
        <v>0</v>
      </c>
      <c r="W24" s="55">
        <f t="shared" si="5"/>
        <v>0</v>
      </c>
      <c r="X24" s="51">
        <v>65000000</v>
      </c>
      <c r="Y24" s="50">
        <f t="shared" si="6"/>
        <v>0</v>
      </c>
      <c r="Z24" s="50">
        <f t="shared" si="7"/>
        <v>0</v>
      </c>
      <c r="AA24" s="50">
        <f t="shared" si="8"/>
        <v>0</v>
      </c>
      <c r="AB24" s="74">
        <f t="shared" si="9"/>
        <v>0</v>
      </c>
      <c r="AC24" s="78">
        <f t="shared" si="10"/>
        <v>0</v>
      </c>
      <c r="AD24" s="50">
        <f t="shared" si="11"/>
        <v>0</v>
      </c>
      <c r="AE24" s="54">
        <f t="shared" si="12"/>
        <v>0</v>
      </c>
      <c r="AF24" s="79">
        <f t="shared" si="13"/>
        <v>0</v>
      </c>
    </row>
    <row r="25" spans="16:23" ht="12">
      <c r="P25" s="2"/>
      <c r="Q25" s="2"/>
      <c r="R25" s="2"/>
      <c r="S25" s="2"/>
      <c r="T25" s="2"/>
      <c r="U25" s="2"/>
      <c r="V25" s="2"/>
      <c r="W25" s="2"/>
    </row>
    <row r="26" spans="1:32" ht="12">
      <c r="A26" s="4" t="s">
        <v>12</v>
      </c>
      <c r="V26" s="17" t="s">
        <v>53</v>
      </c>
      <c r="W26" s="35">
        <f>SUM(T17:W24)</f>
        <v>0</v>
      </c>
      <c r="AE26" s="17" t="s">
        <v>54</v>
      </c>
      <c r="AF26" s="35">
        <f>SUM(AC17:AF24)</f>
        <v>0</v>
      </c>
    </row>
    <row r="27" ht="12">
      <c r="A27" s="5" t="s">
        <v>87</v>
      </c>
    </row>
    <row r="28" ht="12">
      <c r="A28" s="5" t="s">
        <v>52</v>
      </c>
    </row>
    <row r="30" ht="12">
      <c r="E30" s="35"/>
    </row>
  </sheetData>
  <sheetProtection password="C189" sheet="1"/>
  <protectedRanges>
    <protectedRange password="CF29" sqref="F17:G18 F21:G24" name="Range1_2"/>
    <protectedRange password="CF29" sqref="F20:G20 F19" name="Range1_2_2"/>
  </protectedRanges>
  <mergeCells count="3">
    <mergeCell ref="A3:K3"/>
    <mergeCell ref="A4:K4"/>
    <mergeCell ref="C6:E6"/>
  </mergeCells>
  <printOptions/>
  <pageMargins left="0.5" right="0.5" top="0.5" bottom="0.5" header="0.25" footer="0.25"/>
  <pageSetup fitToHeight="1" fitToWidth="1" horizontalDpi="600" verticalDpi="600" orientation="landscape" pageOrder="overThenDown" paperSize="5" scale="3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H22" sqref="H22"/>
    </sheetView>
  </sheetViews>
  <sheetFormatPr defaultColWidth="8.8515625" defaultRowHeight="12.75"/>
  <cols>
    <col min="1" max="1" width="15.57421875" style="5" customWidth="1"/>
    <col min="2" max="2" width="35.57421875" style="5" customWidth="1"/>
    <col min="3" max="3" width="54.57421875" style="5" customWidth="1"/>
    <col min="4" max="4" width="14.57421875" style="5" customWidth="1"/>
    <col min="5" max="5" width="16.421875" style="5" bestFit="1" customWidth="1"/>
    <col min="6" max="6" width="14.57421875" style="5" customWidth="1"/>
    <col min="7" max="7" width="11.421875" style="5" customWidth="1"/>
    <col min="8" max="8" width="16.57421875" style="5" customWidth="1"/>
    <col min="9" max="9" width="13.57421875" style="31" bestFit="1" customWidth="1"/>
    <col min="10" max="10" width="22.57421875" style="5" customWidth="1"/>
    <col min="11" max="13" width="8.8515625" style="5" customWidth="1"/>
    <col min="14" max="14" width="12.57421875" style="5" bestFit="1" customWidth="1"/>
    <col min="15" max="16384" width="8.8515625" style="5" customWidth="1"/>
  </cols>
  <sheetData>
    <row r="1" spans="1:10" ht="12.75">
      <c r="A1" s="30" t="s">
        <v>26</v>
      </c>
      <c r="E1" s="17"/>
      <c r="F1" s="17"/>
      <c r="G1" s="17"/>
      <c r="J1" s="17" t="s">
        <v>74</v>
      </c>
    </row>
    <row r="2" ht="6.75" customHeight="1">
      <c r="N2" s="17"/>
    </row>
    <row r="3" spans="1:14" ht="12.75">
      <c r="A3" s="128" t="s">
        <v>5</v>
      </c>
      <c r="B3" s="128"/>
      <c r="C3" s="128"/>
      <c r="D3" s="128"/>
      <c r="E3" s="59"/>
      <c r="F3" s="59"/>
      <c r="G3" s="59"/>
      <c r="H3" s="30"/>
      <c r="I3" s="59"/>
      <c r="J3" s="30"/>
      <c r="K3" s="30"/>
      <c r="L3" s="30"/>
      <c r="M3" s="30"/>
      <c r="N3" s="30"/>
    </row>
    <row r="4" spans="1:14" ht="12.75">
      <c r="A4" s="128" t="s">
        <v>9</v>
      </c>
      <c r="B4" s="128"/>
      <c r="C4" s="128"/>
      <c r="D4" s="128"/>
      <c r="E4" s="59"/>
      <c r="F4" s="59"/>
      <c r="G4" s="59"/>
      <c r="H4" s="30"/>
      <c r="I4" s="59"/>
      <c r="J4" s="30"/>
      <c r="K4" s="30"/>
      <c r="L4" s="30"/>
      <c r="M4" s="30"/>
      <c r="N4" s="30"/>
    </row>
    <row r="5" spans="1:14" ht="12.75" customHeight="1">
      <c r="A5" s="59"/>
      <c r="B5" s="59"/>
      <c r="C5" s="59"/>
      <c r="H5" s="30"/>
      <c r="I5" s="59"/>
      <c r="J5" s="30"/>
      <c r="K5" s="30"/>
      <c r="L5" s="30"/>
      <c r="M5" s="30"/>
      <c r="N5" s="30"/>
    </row>
    <row r="6" spans="1:14" ht="12.75" customHeight="1">
      <c r="A6" s="5" t="s">
        <v>17</v>
      </c>
      <c r="B6" s="58"/>
      <c r="C6" s="59"/>
      <c r="D6" s="59"/>
      <c r="E6" s="59" t="s">
        <v>95</v>
      </c>
      <c r="F6" s="59"/>
      <c r="G6" s="59"/>
      <c r="H6" s="30"/>
      <c r="I6" s="59"/>
      <c r="J6" s="30"/>
      <c r="K6" s="30"/>
      <c r="L6" s="30"/>
      <c r="M6" s="30"/>
      <c r="N6" s="30"/>
    </row>
    <row r="7" spans="5:14" ht="12.75">
      <c r="E7" s="59">
        <f>8*4</f>
        <v>32</v>
      </c>
      <c r="F7" s="59"/>
      <c r="G7" s="59"/>
      <c r="J7" s="85"/>
      <c r="N7" s="17"/>
    </row>
    <row r="8" spans="1:10" ht="51.75">
      <c r="A8" s="119" t="s">
        <v>143</v>
      </c>
      <c r="B8" s="119"/>
      <c r="C8" s="119"/>
      <c r="D8" s="60" t="s">
        <v>90</v>
      </c>
      <c r="E8" s="60" t="s">
        <v>49</v>
      </c>
      <c r="F8" s="60" t="s">
        <v>91</v>
      </c>
      <c r="G8" s="60" t="s">
        <v>62</v>
      </c>
      <c r="H8" s="60" t="s">
        <v>35</v>
      </c>
      <c r="I8" s="60" t="s">
        <v>61</v>
      </c>
      <c r="J8" s="60" t="s">
        <v>93</v>
      </c>
    </row>
    <row r="9" spans="1:11" ht="24.75" customHeight="1">
      <c r="A9" s="118" t="s">
        <v>8</v>
      </c>
      <c r="B9" s="118"/>
      <c r="C9" s="118"/>
      <c r="D9" s="37"/>
      <c r="E9" s="47">
        <f>$E$7</f>
        <v>32</v>
      </c>
      <c r="F9" s="38"/>
      <c r="G9" s="56">
        <f>(D9*E9)+F9</f>
        <v>0</v>
      </c>
      <c r="H9" s="36"/>
      <c r="I9" s="87">
        <v>18000000</v>
      </c>
      <c r="J9" s="56">
        <f>(G9*(I9/1000))+H9</f>
        <v>0</v>
      </c>
      <c r="K9" s="61"/>
    </row>
    <row r="10" spans="1:10" ht="24.75" customHeight="1">
      <c r="A10" s="129" t="s">
        <v>27</v>
      </c>
      <c r="B10" s="129"/>
      <c r="C10" s="129"/>
      <c r="D10" s="37"/>
      <c r="E10" s="47">
        <f aca="true" t="shared" si="0" ref="E10:E18">$E$7</f>
        <v>32</v>
      </c>
      <c r="F10" s="38"/>
      <c r="G10" s="56">
        <f aca="true" t="shared" si="1" ref="G10:G15">(D10*E10)+F10</f>
        <v>0</v>
      </c>
      <c r="H10" s="36"/>
      <c r="I10" s="87">
        <v>4000000</v>
      </c>
      <c r="J10" s="56">
        <f aca="true" t="shared" si="2" ref="J10:J15">(G10*(I10/1000))+H10</f>
        <v>0</v>
      </c>
    </row>
    <row r="11" spans="1:10" ht="24.75" customHeight="1">
      <c r="A11" s="129" t="s">
        <v>28</v>
      </c>
      <c r="B11" s="129"/>
      <c r="C11" s="129"/>
      <c r="D11" s="37"/>
      <c r="E11" s="47">
        <f t="shared" si="0"/>
        <v>32</v>
      </c>
      <c r="F11" s="38"/>
      <c r="G11" s="56">
        <f t="shared" si="1"/>
        <v>0</v>
      </c>
      <c r="H11" s="36"/>
      <c r="I11" s="87">
        <v>18000000</v>
      </c>
      <c r="J11" s="56">
        <f t="shared" si="2"/>
        <v>0</v>
      </c>
    </row>
    <row r="12" spans="1:10" ht="24.75" customHeight="1">
      <c r="A12" s="118" t="s">
        <v>10</v>
      </c>
      <c r="B12" s="118"/>
      <c r="C12" s="118"/>
      <c r="D12" s="37"/>
      <c r="E12" s="47">
        <f t="shared" si="0"/>
        <v>32</v>
      </c>
      <c r="F12" s="38"/>
      <c r="G12" s="56">
        <f t="shared" si="1"/>
        <v>0</v>
      </c>
      <c r="H12" s="36"/>
      <c r="I12" s="87">
        <v>18000000</v>
      </c>
      <c r="J12" s="56">
        <f t="shared" si="2"/>
        <v>0</v>
      </c>
    </row>
    <row r="13" spans="1:10" ht="24.75" customHeight="1">
      <c r="A13" s="118" t="s">
        <v>15</v>
      </c>
      <c r="B13" s="118"/>
      <c r="C13" s="118"/>
      <c r="D13" s="90"/>
      <c r="E13" s="47">
        <f t="shared" si="0"/>
        <v>32</v>
      </c>
      <c r="F13" s="38"/>
      <c r="G13" s="56">
        <f t="shared" si="1"/>
        <v>0</v>
      </c>
      <c r="H13" s="36"/>
      <c r="I13" s="87">
        <v>18000000</v>
      </c>
      <c r="J13" s="56">
        <f t="shared" si="2"/>
        <v>0</v>
      </c>
    </row>
    <row r="14" spans="1:10" ht="24.75" customHeight="1">
      <c r="A14" s="118" t="s">
        <v>29</v>
      </c>
      <c r="B14" s="118"/>
      <c r="C14" s="118"/>
      <c r="D14" s="91"/>
      <c r="E14" s="47">
        <f t="shared" si="0"/>
        <v>32</v>
      </c>
      <c r="F14" s="38"/>
      <c r="G14" s="56">
        <f>(D14*E14)+F14</f>
        <v>0</v>
      </c>
      <c r="H14" s="36"/>
      <c r="I14" s="87">
        <v>18000000</v>
      </c>
      <c r="J14" s="56">
        <f t="shared" si="2"/>
        <v>0</v>
      </c>
    </row>
    <row r="15" spans="1:10" ht="24.75" customHeight="1">
      <c r="A15" s="118" t="s">
        <v>30</v>
      </c>
      <c r="B15" s="118"/>
      <c r="C15" s="118"/>
      <c r="D15" s="91"/>
      <c r="E15" s="47">
        <f t="shared" si="0"/>
        <v>32</v>
      </c>
      <c r="F15" s="38"/>
      <c r="G15" s="56">
        <f t="shared" si="1"/>
        <v>0</v>
      </c>
      <c r="H15" s="36"/>
      <c r="I15" s="87">
        <v>18000000</v>
      </c>
      <c r="J15" s="56">
        <f t="shared" si="2"/>
        <v>0</v>
      </c>
    </row>
    <row r="16" spans="1:10" ht="24.75" customHeight="1">
      <c r="A16" s="118" t="s">
        <v>14</v>
      </c>
      <c r="B16" s="118"/>
      <c r="C16" s="118"/>
      <c r="D16" s="91"/>
      <c r="E16" s="47">
        <f t="shared" si="0"/>
        <v>32</v>
      </c>
      <c r="F16" s="38"/>
      <c r="G16" s="56">
        <f>(D16*E16)+F16</f>
        <v>0</v>
      </c>
      <c r="H16" s="36"/>
      <c r="I16" s="87">
        <v>12000000</v>
      </c>
      <c r="J16" s="56">
        <f>(G16*(I16/1000))+H16</f>
        <v>0</v>
      </c>
    </row>
    <row r="17" spans="1:10" ht="24.75" customHeight="1">
      <c r="A17" s="118" t="s">
        <v>33</v>
      </c>
      <c r="B17" s="118"/>
      <c r="C17" s="118"/>
      <c r="D17" s="91"/>
      <c r="E17" s="47">
        <f t="shared" si="0"/>
        <v>32</v>
      </c>
      <c r="F17" s="38"/>
      <c r="G17" s="56">
        <f>(D17*E17)+F17</f>
        <v>0</v>
      </c>
      <c r="H17" s="36"/>
      <c r="I17" s="87">
        <v>18000000</v>
      </c>
      <c r="J17" s="56">
        <f>(G17*(I17/1000))+H17</f>
        <v>0</v>
      </c>
    </row>
    <row r="18" spans="1:10" ht="24.75" customHeight="1">
      <c r="A18" s="118" t="s">
        <v>34</v>
      </c>
      <c r="B18" s="118"/>
      <c r="C18" s="118"/>
      <c r="D18" s="91"/>
      <c r="E18" s="47">
        <f t="shared" si="0"/>
        <v>32</v>
      </c>
      <c r="F18" s="38"/>
      <c r="G18" s="56">
        <f>(D18*E18)+F18</f>
        <v>0</v>
      </c>
      <c r="H18" s="36"/>
      <c r="I18" s="87">
        <v>18000000</v>
      </c>
      <c r="J18" s="56">
        <f>(G18*(I18/1000))+H18</f>
        <v>0</v>
      </c>
    </row>
    <row r="19" spans="1:10" s="64" customFormat="1" ht="6" customHeight="1">
      <c r="A19" s="83"/>
      <c r="B19" s="83"/>
      <c r="C19" s="83"/>
      <c r="D19" s="81"/>
      <c r="E19" s="81"/>
      <c r="F19" s="104"/>
      <c r="G19" s="82"/>
      <c r="H19" s="62"/>
      <c r="I19" s="84"/>
      <c r="J19" s="62"/>
    </row>
    <row r="20" spans="1:11" ht="39">
      <c r="A20" s="122" t="s">
        <v>141</v>
      </c>
      <c r="B20" s="122"/>
      <c r="C20" s="122"/>
      <c r="D20" s="122"/>
      <c r="E20" s="122"/>
      <c r="F20" s="122"/>
      <c r="G20" s="123"/>
      <c r="H20" s="63" t="s">
        <v>63</v>
      </c>
      <c r="I20" s="63" t="s">
        <v>65</v>
      </c>
      <c r="J20" s="63" t="s">
        <v>94</v>
      </c>
      <c r="K20" s="64"/>
    </row>
    <row r="21" spans="1:10" ht="24" customHeight="1">
      <c r="A21" s="124" t="s">
        <v>64</v>
      </c>
      <c r="B21" s="124"/>
      <c r="C21" s="124"/>
      <c r="D21" s="124"/>
      <c r="E21" s="124"/>
      <c r="F21" s="124"/>
      <c r="G21" s="125"/>
      <c r="H21" s="113">
        <v>2</v>
      </c>
      <c r="I21" s="111">
        <v>12.5</v>
      </c>
      <c r="J21" s="112">
        <f>H21*I21</f>
        <v>25</v>
      </c>
    </row>
    <row r="22" spans="1:10" ht="24" customHeight="1">
      <c r="A22" s="126" t="s">
        <v>11</v>
      </c>
      <c r="B22" s="126"/>
      <c r="C22" s="126"/>
      <c r="D22" s="126"/>
      <c r="E22" s="126"/>
      <c r="F22" s="126"/>
      <c r="G22" s="127"/>
      <c r="H22" s="38"/>
      <c r="I22" s="65">
        <v>12.5</v>
      </c>
      <c r="J22" s="56">
        <f>H22*I22</f>
        <v>0</v>
      </c>
    </row>
    <row r="23" ht="6" customHeight="1">
      <c r="J23" s="64"/>
    </row>
    <row r="24" spans="1:11" ht="39">
      <c r="A24" s="121" t="s">
        <v>142</v>
      </c>
      <c r="B24" s="121"/>
      <c r="C24" s="121"/>
      <c r="D24" s="121"/>
      <c r="E24" s="121"/>
      <c r="F24" s="121"/>
      <c r="G24" s="121"/>
      <c r="H24" s="121"/>
      <c r="I24" s="63" t="s">
        <v>89</v>
      </c>
      <c r="J24" s="63" t="s">
        <v>148</v>
      </c>
      <c r="K24" s="64"/>
    </row>
    <row r="25" spans="1:10" ht="24" customHeight="1">
      <c r="A25" s="120" t="s">
        <v>92</v>
      </c>
      <c r="B25" s="120"/>
      <c r="C25" s="120"/>
      <c r="D25" s="120"/>
      <c r="E25" s="120"/>
      <c r="F25" s="120"/>
      <c r="G25" s="120"/>
      <c r="H25" s="120"/>
      <c r="I25" s="36"/>
      <c r="J25" s="56">
        <f>I25</f>
        <v>0</v>
      </c>
    </row>
    <row r="26" spans="1:10" ht="12.75">
      <c r="A26" s="4" t="s">
        <v>85</v>
      </c>
      <c r="I26" s="89" t="s">
        <v>144</v>
      </c>
      <c r="J26" s="88">
        <f>SUM(J9:J25)</f>
        <v>25</v>
      </c>
    </row>
    <row r="27" ht="12.75">
      <c r="A27" s="5" t="s">
        <v>88</v>
      </c>
    </row>
    <row r="28" ht="12">
      <c r="A28" s="5" t="s">
        <v>86</v>
      </c>
    </row>
  </sheetData>
  <sheetProtection password="CD9C" sheet="1"/>
  <mergeCells count="18">
    <mergeCell ref="A25:H25"/>
    <mergeCell ref="A24:H24"/>
    <mergeCell ref="A20:G20"/>
    <mergeCell ref="A21:G21"/>
    <mergeCell ref="A22:G22"/>
    <mergeCell ref="A3:D3"/>
    <mergeCell ref="A4:D4"/>
    <mergeCell ref="A9:C9"/>
    <mergeCell ref="A10:C10"/>
    <mergeCell ref="A11:C11"/>
    <mergeCell ref="A12:C12"/>
    <mergeCell ref="A8:C8"/>
    <mergeCell ref="A18:C18"/>
    <mergeCell ref="A15:C15"/>
    <mergeCell ref="A16:C16"/>
    <mergeCell ref="A17:C17"/>
    <mergeCell ref="A13:C13"/>
    <mergeCell ref="A14:C14"/>
  </mergeCells>
  <printOptions/>
  <pageMargins left="0.5" right="0.5" top="0.5" bottom="0.5" header="0.25" footer="0.25"/>
  <pageSetup fitToHeight="1" fitToWidth="1" horizontalDpi="600" verticalDpi="600" orientation="landscape" paperSize="5" scale="72" r:id="rId1"/>
  <rowBreaks count="1" manualBreakCount="1">
    <brk id="19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pane ySplit="8" topLeftCell="A9" activePane="bottomLeft" state="frozen"/>
      <selection pane="topLeft" activeCell="C19" sqref="C19:E19"/>
      <selection pane="bottomLeft" activeCell="C12" sqref="C12"/>
    </sheetView>
  </sheetViews>
  <sheetFormatPr defaultColWidth="8.8515625" defaultRowHeight="12.75"/>
  <cols>
    <col min="1" max="1" width="15.57421875" style="106" customWidth="1"/>
    <col min="2" max="2" width="35.57421875" style="106" customWidth="1"/>
    <col min="3" max="3" width="32.421875" style="106" customWidth="1"/>
    <col min="4" max="4" width="17.140625" style="106" customWidth="1"/>
    <col min="5" max="5" width="16.57421875" style="106" customWidth="1"/>
    <col min="6" max="16384" width="8.8515625" style="106" customWidth="1"/>
  </cols>
  <sheetData>
    <row r="1" spans="1:8" ht="12.75">
      <c r="A1" s="30" t="s">
        <v>26</v>
      </c>
      <c r="B1" s="1"/>
      <c r="C1" s="1"/>
      <c r="D1" s="17" t="s">
        <v>75</v>
      </c>
      <c r="E1" s="1"/>
      <c r="F1" s="1"/>
      <c r="G1" s="1"/>
      <c r="H1" s="1"/>
    </row>
    <row r="2" spans="1:9" ht="12">
      <c r="A2" s="1"/>
      <c r="B2" s="1"/>
      <c r="C2" s="3"/>
      <c r="D2" s="3"/>
      <c r="E2" s="3"/>
      <c r="F2" s="1"/>
      <c r="G2" s="1"/>
      <c r="H2" s="1"/>
      <c r="I2" s="107"/>
    </row>
    <row r="3" spans="1:9" ht="19.5">
      <c r="A3" s="114" t="s">
        <v>5</v>
      </c>
      <c r="B3" s="114"/>
      <c r="C3" s="114"/>
      <c r="D3" s="114"/>
      <c r="E3" s="29"/>
      <c r="F3" s="29"/>
      <c r="G3" s="29"/>
      <c r="H3" s="29"/>
      <c r="I3" s="108"/>
    </row>
    <row r="4" spans="1:9" ht="19.5">
      <c r="A4" s="114" t="s">
        <v>9</v>
      </c>
      <c r="B4" s="114"/>
      <c r="C4" s="114"/>
      <c r="D4" s="114"/>
      <c r="E4" s="29"/>
      <c r="F4" s="29"/>
      <c r="G4" s="29"/>
      <c r="H4" s="29"/>
      <c r="I4" s="108"/>
    </row>
    <row r="5" spans="1:9" ht="12.75" customHeight="1">
      <c r="A5" s="18"/>
      <c r="B5" s="18"/>
      <c r="C5" s="29"/>
      <c r="D5" s="29"/>
      <c r="E5" s="29"/>
      <c r="F5" s="29"/>
      <c r="G5" s="29"/>
      <c r="H5" s="29"/>
      <c r="I5" s="108"/>
    </row>
    <row r="6" spans="1:9" ht="21" customHeight="1">
      <c r="A6" s="1" t="s">
        <v>17</v>
      </c>
      <c r="B6" s="105"/>
      <c r="C6" s="29"/>
      <c r="D6" s="29"/>
      <c r="E6" s="29"/>
      <c r="F6" s="29"/>
      <c r="G6" s="29"/>
      <c r="H6" s="29"/>
      <c r="I6" s="108"/>
    </row>
    <row r="7" spans="1:9" ht="43.5" customHeight="1">
      <c r="A7" s="1"/>
      <c r="B7" s="5"/>
      <c r="C7" s="1"/>
      <c r="D7" s="32" t="s">
        <v>82</v>
      </c>
      <c r="E7" s="5" t="s">
        <v>83</v>
      </c>
      <c r="F7" s="1"/>
      <c r="I7" s="107"/>
    </row>
    <row r="8" spans="1:7" s="109" customFormat="1" ht="24.75" customHeight="1">
      <c r="A8" s="130" t="s">
        <v>20</v>
      </c>
      <c r="B8" s="130"/>
      <c r="C8" s="110"/>
      <c r="D8" s="33">
        <v>1152500000</v>
      </c>
      <c r="E8" s="57">
        <f>C8*D8</f>
        <v>0</v>
      </c>
      <c r="F8" s="5"/>
      <c r="G8" s="5"/>
    </row>
    <row r="9" spans="1:7" s="109" customFormat="1" ht="12">
      <c r="A9" s="5"/>
      <c r="B9" s="5"/>
      <c r="C9" s="31" t="s">
        <v>21</v>
      </c>
      <c r="D9" s="5"/>
      <c r="E9" s="5"/>
      <c r="F9" s="5"/>
      <c r="G9" s="5"/>
    </row>
    <row r="10" spans="1:7" s="109" customFormat="1" ht="12">
      <c r="A10" s="5"/>
      <c r="B10" s="5"/>
      <c r="C10" s="5"/>
      <c r="D10" s="5"/>
      <c r="E10" s="5"/>
      <c r="F10" s="5"/>
      <c r="G10" s="5"/>
    </row>
    <row r="11" spans="1:7" s="109" customFormat="1" ht="12">
      <c r="A11" s="5"/>
      <c r="B11" s="5"/>
      <c r="C11" s="5"/>
      <c r="D11" s="5"/>
      <c r="E11" s="5"/>
      <c r="F11" s="5"/>
      <c r="G11" s="5"/>
    </row>
    <row r="12" spans="1:7" s="109" customFormat="1" ht="12">
      <c r="A12" s="5"/>
      <c r="B12" s="5"/>
      <c r="C12" s="5"/>
      <c r="D12" s="5"/>
      <c r="E12" s="5"/>
      <c r="F12" s="5"/>
      <c r="G12" s="5"/>
    </row>
    <row r="13" spans="1:7" s="109" customFormat="1" ht="12">
      <c r="A13" s="5"/>
      <c r="B13" s="5"/>
      <c r="C13" s="5"/>
      <c r="D13" s="5"/>
      <c r="E13" s="5"/>
      <c r="F13" s="5"/>
      <c r="G13" s="5"/>
    </row>
    <row r="14" spans="1:7" s="109" customFormat="1" ht="12">
      <c r="A14" s="5"/>
      <c r="B14" s="5"/>
      <c r="C14" s="5"/>
      <c r="D14" s="5"/>
      <c r="E14" s="5"/>
      <c r="F14" s="5"/>
      <c r="G14" s="5"/>
    </row>
    <row r="15" spans="1:7" s="109" customFormat="1" ht="12">
      <c r="A15" s="5"/>
      <c r="B15" s="5"/>
      <c r="C15" s="5"/>
      <c r="D15" s="5"/>
      <c r="E15" s="5"/>
      <c r="F15" s="5"/>
      <c r="G15" s="5"/>
    </row>
    <row r="16" spans="1:7" s="109" customFormat="1" ht="12">
      <c r="A16" s="5"/>
      <c r="B16" s="5"/>
      <c r="C16" s="5"/>
      <c r="D16" s="5"/>
      <c r="E16" s="5"/>
      <c r="F16" s="5"/>
      <c r="G16" s="5"/>
    </row>
    <row r="17" spans="1:7" s="109" customFormat="1" ht="12">
      <c r="A17" s="5"/>
      <c r="B17" s="5"/>
      <c r="C17" s="5"/>
      <c r="D17" s="5"/>
      <c r="E17" s="5"/>
      <c r="F17" s="5"/>
      <c r="G17" s="5"/>
    </row>
    <row r="18" spans="1:7" s="109" customFormat="1" ht="12">
      <c r="A18" s="4" t="s">
        <v>12</v>
      </c>
      <c r="B18" s="28"/>
      <c r="C18" s="5"/>
      <c r="D18" s="5"/>
      <c r="E18" s="5"/>
      <c r="F18" s="5"/>
      <c r="G18" s="5"/>
    </row>
    <row r="19" spans="1:7" ht="12.75">
      <c r="A19" s="5" t="s">
        <v>16</v>
      </c>
      <c r="B19" s="1"/>
      <c r="C19" s="1"/>
      <c r="D19" s="1"/>
      <c r="E19" s="1"/>
      <c r="F19" s="1"/>
      <c r="G19" s="1"/>
    </row>
    <row r="20" spans="1:7" ht="12">
      <c r="A20" s="5" t="s">
        <v>84</v>
      </c>
      <c r="B20" s="1"/>
      <c r="C20" s="1"/>
      <c r="D20" s="1"/>
      <c r="E20" s="1"/>
      <c r="F20" s="1"/>
      <c r="G20" s="1"/>
    </row>
    <row r="21" spans="1:7" ht="12">
      <c r="A21" s="1"/>
      <c r="B21" s="1"/>
      <c r="C21" s="1"/>
      <c r="D21" s="1"/>
      <c r="E21" s="1"/>
      <c r="F21" s="1"/>
      <c r="G21" s="1"/>
    </row>
    <row r="22" spans="1:7" ht="12">
      <c r="A22" s="1"/>
      <c r="B22" s="1"/>
      <c r="C22" s="1"/>
      <c r="D22" s="1"/>
      <c r="E22" s="1"/>
      <c r="F22" s="1"/>
      <c r="G22" s="1"/>
    </row>
    <row r="23" spans="1:7" ht="12">
      <c r="A23" s="1"/>
      <c r="B23" s="1"/>
      <c r="C23" s="1"/>
      <c r="D23" s="1"/>
      <c r="E23" s="1"/>
      <c r="F23" s="1"/>
      <c r="G23" s="1"/>
    </row>
    <row r="24" spans="1:7" ht="12">
      <c r="A24" s="1"/>
      <c r="B24" s="1"/>
      <c r="C24" s="1"/>
      <c r="D24" s="1"/>
      <c r="E24" s="1"/>
      <c r="F24" s="1"/>
      <c r="G24" s="1"/>
    </row>
    <row r="25" spans="1:7" ht="12">
      <c r="A25" s="1"/>
      <c r="B25" s="1"/>
      <c r="C25" s="1"/>
      <c r="D25" s="1"/>
      <c r="E25" s="1"/>
      <c r="F25" s="1"/>
      <c r="G25" s="1"/>
    </row>
    <row r="26" spans="1:7" ht="12">
      <c r="A26" s="1"/>
      <c r="B26" s="1"/>
      <c r="C26" s="1"/>
      <c r="D26" s="1"/>
      <c r="E26" s="1"/>
      <c r="F26" s="1"/>
      <c r="G26" s="1"/>
    </row>
    <row r="27" spans="1:7" ht="12">
      <c r="A27" s="1"/>
      <c r="B27" s="1"/>
      <c r="C27" s="1"/>
      <c r="D27" s="1"/>
      <c r="E27" s="1"/>
      <c r="F27" s="1"/>
      <c r="G27" s="1"/>
    </row>
    <row r="28" spans="1:7" ht="12">
      <c r="A28" s="1"/>
      <c r="B28" s="1"/>
      <c r="C28" s="1"/>
      <c r="D28" s="1"/>
      <c r="E28" s="1"/>
      <c r="F28" s="1"/>
      <c r="G28" s="1"/>
    </row>
    <row r="29" spans="1:7" ht="12">
      <c r="A29" s="1"/>
      <c r="B29" s="1"/>
      <c r="C29" s="1"/>
      <c r="D29" s="1"/>
      <c r="E29" s="1"/>
      <c r="F29" s="1"/>
      <c r="G29" s="1"/>
    </row>
    <row r="30" spans="1:7" ht="12">
      <c r="A30" s="1"/>
      <c r="B30" s="1"/>
      <c r="C30" s="1"/>
      <c r="D30" s="1"/>
      <c r="E30" s="1"/>
      <c r="F30" s="1"/>
      <c r="G30" s="1"/>
    </row>
    <row r="31" spans="1:7" ht="12">
      <c r="A31" s="1"/>
      <c r="B31" s="1"/>
      <c r="C31" s="1"/>
      <c r="D31" s="1"/>
      <c r="E31" s="1"/>
      <c r="F31" s="1"/>
      <c r="G31" s="1"/>
    </row>
    <row r="32" spans="1:7" ht="12">
      <c r="A32" s="1"/>
      <c r="B32" s="1"/>
      <c r="C32" s="1"/>
      <c r="D32" s="1"/>
      <c r="E32" s="1"/>
      <c r="F32" s="1"/>
      <c r="G32" s="1"/>
    </row>
    <row r="33" spans="1:7" ht="12">
      <c r="A33" s="1"/>
      <c r="B33" s="1"/>
      <c r="C33" s="1"/>
      <c r="D33" s="1"/>
      <c r="E33" s="1"/>
      <c r="F33" s="1"/>
      <c r="G33" s="1"/>
    </row>
    <row r="34" spans="1:7" ht="12">
      <c r="A34" s="1"/>
      <c r="B34" s="1"/>
      <c r="C34" s="1"/>
      <c r="D34" s="1"/>
      <c r="E34" s="1"/>
      <c r="F34" s="1"/>
      <c r="G34" s="1"/>
    </row>
  </sheetData>
  <sheetProtection password="CD04" sheet="1"/>
  <mergeCells count="3">
    <mergeCell ref="A8:B8"/>
    <mergeCell ref="A4:D4"/>
    <mergeCell ref="A3:D3"/>
  </mergeCells>
  <printOptions/>
  <pageMargins left="0.5" right="0.5" top="0.5" bottom="0.5" header="0.25" footer="0.2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 Lottery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iacabucc</dc:creator>
  <cp:keywords/>
  <dc:description/>
  <cp:lastModifiedBy>Wnuk, Amy (Gaming)</cp:lastModifiedBy>
  <cp:lastPrinted>2023-07-12T12:14:28Z</cp:lastPrinted>
  <dcterms:created xsi:type="dcterms:W3CDTF">2011-01-31T21:37:27Z</dcterms:created>
  <dcterms:modified xsi:type="dcterms:W3CDTF">2023-10-16T22:58:48Z</dcterms:modified>
  <cp:category/>
  <cp:version/>
  <cp:contentType/>
  <cp:contentStatus/>
</cp:coreProperties>
</file>